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9320" windowHeight="11760" activeTab="5"/>
  </bookViews>
  <sheets>
    <sheet name="1" sheetId="1" r:id="rId1"/>
    <sheet name="2.1" sheetId="2" r:id="rId2"/>
    <sheet name="2.2" sheetId="3" r:id="rId3"/>
    <sheet name="2.3" sheetId="4" r:id="rId4"/>
    <sheet name="2.4" sheetId="5" r:id="rId5"/>
    <sheet name="2.5" sheetId="7" r:id="rId6"/>
  </sheets>
  <definedNames>
    <definedName name="_xlnm.Print_Area" localSheetId="0">'1'!$A$6:$Q$11</definedName>
  </definedNames>
  <calcPr calcId="145621"/>
</workbook>
</file>

<file path=xl/calcChain.xml><?xml version="1.0" encoding="utf-8"?>
<calcChain xmlns="http://schemas.openxmlformats.org/spreadsheetml/2006/main">
  <c r="C108" i="7" l="1"/>
  <c r="C59" i="7"/>
  <c r="C103" i="7"/>
  <c r="C57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C104" i="7"/>
  <c r="C77" i="1" l="1"/>
  <c r="D18" i="7" l="1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C13" i="7"/>
  <c r="Q96" i="1" l="1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Q82" i="7" l="1"/>
  <c r="D69" i="1"/>
  <c r="E69" i="1"/>
  <c r="C78" i="7"/>
  <c r="C79" i="7"/>
  <c r="C83" i="7" s="1"/>
  <c r="C105" i="7" s="1"/>
  <c r="C73" i="7" l="1"/>
  <c r="C74" i="7"/>
  <c r="C69" i="7"/>
  <c r="C65" i="1"/>
  <c r="C66" i="1"/>
  <c r="C61" i="1"/>
  <c r="C62" i="1"/>
  <c r="C57" i="1"/>
  <c r="C58" i="1"/>
  <c r="D54" i="1"/>
  <c r="E54" i="1"/>
  <c r="C50" i="1"/>
  <c r="C47" i="1"/>
  <c r="C51" i="7"/>
  <c r="C52" i="7"/>
  <c r="C43" i="1"/>
  <c r="C44" i="1"/>
  <c r="C43" i="7"/>
  <c r="C44" i="7"/>
  <c r="C38" i="1"/>
  <c r="C39" i="1"/>
  <c r="C10" i="7"/>
  <c r="C17" i="7" s="1"/>
  <c r="C35" i="7"/>
  <c r="C36" i="7"/>
  <c r="C69" i="1" l="1"/>
  <c r="C33" i="1"/>
  <c r="C34" i="1"/>
  <c r="C28" i="7"/>
  <c r="C26" i="1"/>
  <c r="C27" i="1"/>
  <c r="C28" i="1"/>
  <c r="C29" i="1"/>
  <c r="C15" i="7"/>
  <c r="E22" i="1"/>
  <c r="E96" i="1" s="1"/>
  <c r="F22" i="1"/>
  <c r="F96" i="1" s="1"/>
  <c r="G22" i="1"/>
  <c r="G96" i="1" s="1"/>
  <c r="H22" i="1"/>
  <c r="H96" i="1" s="1"/>
  <c r="I22" i="1"/>
  <c r="I96" i="1" s="1"/>
  <c r="J22" i="1"/>
  <c r="J96" i="1" s="1"/>
  <c r="K22" i="1"/>
  <c r="K96" i="1" s="1"/>
  <c r="L22" i="1"/>
  <c r="L96" i="1" s="1"/>
  <c r="M22" i="1"/>
  <c r="M96" i="1" s="1"/>
  <c r="N22" i="1"/>
  <c r="N96" i="1" s="1"/>
  <c r="O22" i="1"/>
  <c r="O96" i="1" s="1"/>
  <c r="P22" i="1"/>
  <c r="P96" i="1" s="1"/>
  <c r="D22" i="1"/>
  <c r="D96" i="1" s="1"/>
  <c r="C15" i="1"/>
  <c r="C19" i="1"/>
  <c r="C54" i="1" l="1"/>
  <c r="C22" i="1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C90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C96" i="1" l="1"/>
  <c r="C48" i="1"/>
  <c r="C54" i="7"/>
  <c r="C53" i="7"/>
  <c r="C46" i="7"/>
  <c r="C48" i="7"/>
  <c r="C47" i="7"/>
  <c r="C16" i="2"/>
  <c r="C39" i="7"/>
  <c r="C40" i="7"/>
  <c r="C30" i="7"/>
  <c r="C31" i="7"/>
  <c r="C29" i="7"/>
  <c r="C27" i="7"/>
  <c r="C60" i="7" l="1"/>
  <c r="C26" i="7"/>
  <c r="C61" i="7" s="1"/>
  <c r="C12" i="7"/>
  <c r="D82" i="7" l="1"/>
  <c r="E82" i="7"/>
  <c r="F82" i="7"/>
  <c r="G82" i="7"/>
  <c r="H82" i="7"/>
  <c r="I82" i="7"/>
  <c r="J82" i="7"/>
  <c r="K82" i="7"/>
  <c r="L82" i="7"/>
  <c r="M82" i="7"/>
  <c r="N82" i="7"/>
  <c r="O82" i="7"/>
  <c r="P82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C9" i="7"/>
  <c r="C18" i="7" s="1"/>
  <c r="Q103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C33" i="7"/>
  <c r="M103" i="7" l="1"/>
  <c r="I103" i="7"/>
  <c r="E103" i="7"/>
  <c r="N103" i="7"/>
  <c r="J103" i="7"/>
  <c r="F103" i="7"/>
  <c r="O103" i="7"/>
  <c r="K103" i="7"/>
  <c r="G103" i="7"/>
  <c r="P103" i="7"/>
  <c r="L103" i="7"/>
  <c r="H103" i="7"/>
  <c r="D103" i="7"/>
  <c r="C11" i="7"/>
  <c r="C32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C38" i="7"/>
  <c r="C23" i="7"/>
  <c r="H20" i="1"/>
  <c r="C62" i="7" l="1"/>
  <c r="C66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C68" i="7"/>
  <c r="C84" i="7" s="1"/>
  <c r="D81" i="7"/>
  <c r="D104" i="7" s="1"/>
  <c r="E81" i="7"/>
  <c r="E104" i="7" s="1"/>
  <c r="F81" i="7"/>
  <c r="F104" i="7" s="1"/>
  <c r="G81" i="7"/>
  <c r="G104" i="7" s="1"/>
  <c r="H81" i="7"/>
  <c r="H104" i="7" s="1"/>
  <c r="I81" i="7"/>
  <c r="I104" i="7" s="1"/>
  <c r="J81" i="7"/>
  <c r="J104" i="7" s="1"/>
  <c r="K81" i="7"/>
  <c r="K104" i="7" s="1"/>
  <c r="L81" i="7"/>
  <c r="L104" i="7" s="1"/>
  <c r="M81" i="7"/>
  <c r="M104" i="7" s="1"/>
  <c r="N81" i="7"/>
  <c r="N104" i="7" s="1"/>
  <c r="O81" i="7"/>
  <c r="O104" i="7" s="1"/>
  <c r="P81" i="7"/>
  <c r="P104" i="7" s="1"/>
  <c r="Q81" i="7"/>
  <c r="Q104" i="7" s="1"/>
  <c r="C65" i="7"/>
  <c r="C105" i="1" l="1"/>
  <c r="C76" i="7"/>
  <c r="C77" i="7"/>
  <c r="C72" i="7" l="1"/>
  <c r="C82" i="7" s="1"/>
  <c r="C71" i="7"/>
  <c r="C81" i="7" s="1"/>
  <c r="C41" i="7" l="1"/>
  <c r="C42" i="7"/>
  <c r="C7" i="7" l="1"/>
  <c r="C8" i="7"/>
  <c r="C19" i="7" s="1"/>
  <c r="C13" i="1"/>
  <c r="C49" i="7" l="1"/>
  <c r="C45" i="7"/>
  <c r="E92" i="1" l="1"/>
  <c r="C25" i="7" l="1"/>
  <c r="C24" i="7"/>
  <c r="C20" i="2" l="1"/>
  <c r="C55" i="7" l="1"/>
  <c r="Q95" i="1" l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D98" i="1" l="1"/>
  <c r="E98" i="1"/>
  <c r="G98" i="1"/>
  <c r="H98" i="1"/>
  <c r="I98" i="1"/>
  <c r="J98" i="1"/>
  <c r="K98" i="1"/>
  <c r="L98" i="1"/>
  <c r="M98" i="1"/>
  <c r="N98" i="1"/>
  <c r="O98" i="1"/>
  <c r="P98" i="1"/>
  <c r="F106" i="7"/>
  <c r="C97" i="7" l="1"/>
  <c r="C99" i="7" s="1"/>
  <c r="C26" i="4" l="1"/>
  <c r="C18" i="1"/>
  <c r="C67" i="7" l="1"/>
  <c r="C56" i="1"/>
  <c r="C21" i="7" l="1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C14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D52" i="1"/>
  <c r="E52" i="1"/>
  <c r="H52" i="1"/>
  <c r="I52" i="1"/>
  <c r="J52" i="1"/>
  <c r="K52" i="1"/>
  <c r="M52" i="1"/>
  <c r="N52" i="1"/>
  <c r="O52" i="1"/>
  <c r="P52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C106" i="7" l="1"/>
  <c r="G92" i="1"/>
  <c r="Q38" i="3" l="1"/>
  <c r="O38" i="3"/>
  <c r="M38" i="3"/>
  <c r="K38" i="3"/>
  <c r="I38" i="3"/>
  <c r="G38" i="3"/>
  <c r="E38" i="3"/>
  <c r="C20" i="7"/>
  <c r="Q16" i="5"/>
  <c r="Q38" i="5" s="1"/>
  <c r="P16" i="5"/>
  <c r="P38" i="5" s="1"/>
  <c r="O16" i="5"/>
  <c r="O38" i="5" s="1"/>
  <c r="N16" i="5"/>
  <c r="N38" i="5" s="1"/>
  <c r="M16" i="5"/>
  <c r="M38" i="5" s="1"/>
  <c r="L16" i="5"/>
  <c r="L38" i="5" s="1"/>
  <c r="K16" i="5"/>
  <c r="K38" i="5" s="1"/>
  <c r="J16" i="5"/>
  <c r="J38" i="5" s="1"/>
  <c r="I16" i="5"/>
  <c r="I38" i="5" s="1"/>
  <c r="H16" i="5"/>
  <c r="H38" i="5" s="1"/>
  <c r="G16" i="5"/>
  <c r="G38" i="5" s="1"/>
  <c r="F16" i="5"/>
  <c r="F38" i="5" s="1"/>
  <c r="E16" i="5"/>
  <c r="E38" i="5" s="1"/>
  <c r="D16" i="5"/>
  <c r="D38" i="5" s="1"/>
  <c r="C9" i="5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9" i="4"/>
  <c r="Q16" i="3"/>
  <c r="P16" i="3"/>
  <c r="P38" i="3" s="1"/>
  <c r="O16" i="3"/>
  <c r="N16" i="3"/>
  <c r="N38" i="3" s="1"/>
  <c r="M16" i="3"/>
  <c r="L16" i="3"/>
  <c r="L38" i="3" s="1"/>
  <c r="K16" i="3"/>
  <c r="J16" i="3"/>
  <c r="J38" i="3" s="1"/>
  <c r="I16" i="3"/>
  <c r="H16" i="3"/>
  <c r="H38" i="3" s="1"/>
  <c r="G16" i="3"/>
  <c r="F16" i="3"/>
  <c r="F38" i="3" s="1"/>
  <c r="E16" i="3"/>
  <c r="D16" i="3"/>
  <c r="D38" i="3" s="1"/>
  <c r="Q21" i="2" l="1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13" i="2"/>
  <c r="Q51" i="1"/>
  <c r="Q52" i="1"/>
  <c r="C25" i="1"/>
  <c r="C24" i="1"/>
  <c r="C23" i="1"/>
  <c r="J92" i="1" l="1"/>
  <c r="C37" i="1" l="1"/>
  <c r="Q80" i="7" l="1"/>
  <c r="F31" i="4"/>
  <c r="C42" i="1"/>
  <c r="C32" i="1"/>
  <c r="C53" i="1" l="1"/>
  <c r="D20" i="1"/>
  <c r="Q92" i="1" l="1"/>
  <c r="Q86" i="1"/>
  <c r="Q74" i="1"/>
  <c r="Q67" i="1"/>
  <c r="Q20" i="1"/>
  <c r="Q31" i="4" l="1"/>
  <c r="P31" i="4"/>
  <c r="O31" i="4"/>
  <c r="N31" i="4"/>
  <c r="M31" i="4"/>
  <c r="L31" i="4"/>
  <c r="K31" i="4"/>
  <c r="J31" i="4"/>
  <c r="I31" i="4"/>
  <c r="H31" i="4"/>
  <c r="G31" i="4"/>
  <c r="E31" i="4"/>
  <c r="D31" i="4"/>
  <c r="C30" i="4"/>
  <c r="H8" i="4" l="1"/>
  <c r="C35" i="2" l="1"/>
  <c r="C85" i="1"/>
  <c r="C84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3" i="1" l="1"/>
  <c r="C81" i="1"/>
  <c r="C79" i="1"/>
  <c r="C76" i="1"/>
  <c r="Q68" i="1"/>
  <c r="Q99" i="1" s="1"/>
  <c r="C64" i="1"/>
  <c r="C60" i="1"/>
  <c r="C15" i="4"/>
  <c r="C14" i="4"/>
  <c r="C49" i="1"/>
  <c r="C46" i="1"/>
  <c r="C45" i="1"/>
  <c r="C13" i="4"/>
  <c r="C41" i="1"/>
  <c r="C40" i="1"/>
  <c r="C19" i="2"/>
  <c r="C18" i="2"/>
  <c r="C17" i="2"/>
  <c r="C87" i="1" l="1"/>
  <c r="C68" i="1"/>
  <c r="C36" i="1"/>
  <c r="C31" i="1"/>
  <c r="P21" i="1"/>
  <c r="O21" i="1"/>
  <c r="N21" i="1"/>
  <c r="M21" i="1"/>
  <c r="L21" i="1"/>
  <c r="K21" i="1"/>
  <c r="J21" i="1"/>
  <c r="I21" i="1"/>
  <c r="H21" i="1"/>
  <c r="G21" i="1"/>
  <c r="F21" i="1"/>
  <c r="E21" i="1"/>
  <c r="P20" i="1"/>
  <c r="O20" i="1"/>
  <c r="N20" i="1"/>
  <c r="M20" i="1"/>
  <c r="L20" i="1"/>
  <c r="K20" i="1"/>
  <c r="J20" i="1"/>
  <c r="I20" i="1"/>
  <c r="G20" i="1"/>
  <c r="F20" i="1"/>
  <c r="E20" i="1"/>
  <c r="D21" i="1"/>
  <c r="C17" i="1"/>
  <c r="C52" i="1" l="1"/>
  <c r="C21" i="1"/>
  <c r="C91" i="7"/>
  <c r="K92" i="1" l="1"/>
  <c r="Q12" i="2" l="1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Q8" i="4"/>
  <c r="P8" i="4"/>
  <c r="O8" i="4"/>
  <c r="N8" i="4"/>
  <c r="M8" i="4"/>
  <c r="L8" i="4"/>
  <c r="K8" i="4"/>
  <c r="J8" i="4"/>
  <c r="I8" i="4"/>
  <c r="G8" i="4"/>
  <c r="F8" i="4"/>
  <c r="E8" i="4"/>
  <c r="D8" i="4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102" i="7"/>
  <c r="C101" i="7"/>
  <c r="C98" i="7"/>
  <c r="C96" i="7"/>
  <c r="C95" i="7"/>
  <c r="Q94" i="7"/>
  <c r="P94" i="7"/>
  <c r="O94" i="7"/>
  <c r="N94" i="7"/>
  <c r="M94" i="7"/>
  <c r="L94" i="7"/>
  <c r="K94" i="7"/>
  <c r="J94" i="7"/>
  <c r="I94" i="7"/>
  <c r="H94" i="7"/>
  <c r="G94" i="7"/>
  <c r="F94" i="7"/>
  <c r="E94" i="7"/>
  <c r="D94" i="7"/>
  <c r="C93" i="7"/>
  <c r="C92" i="7"/>
  <c r="C90" i="7"/>
  <c r="Q89" i="7"/>
  <c r="P89" i="7"/>
  <c r="O89" i="7"/>
  <c r="N89" i="7"/>
  <c r="M89" i="7"/>
  <c r="L89" i="7"/>
  <c r="K89" i="7"/>
  <c r="J89" i="7"/>
  <c r="I89" i="7"/>
  <c r="H89" i="7"/>
  <c r="G89" i="7"/>
  <c r="F89" i="7"/>
  <c r="E89" i="7"/>
  <c r="D89" i="7"/>
  <c r="C88" i="7"/>
  <c r="C87" i="7"/>
  <c r="C86" i="7"/>
  <c r="C85" i="7"/>
  <c r="P80" i="7"/>
  <c r="O80" i="7"/>
  <c r="N80" i="7"/>
  <c r="N108" i="7" s="1"/>
  <c r="M80" i="7"/>
  <c r="L80" i="7"/>
  <c r="K80" i="7"/>
  <c r="J80" i="7"/>
  <c r="J108" i="7" s="1"/>
  <c r="I80" i="7"/>
  <c r="H80" i="7"/>
  <c r="G80" i="7"/>
  <c r="F80" i="7"/>
  <c r="F108" i="7" s="1"/>
  <c r="E80" i="7"/>
  <c r="D80" i="7"/>
  <c r="C75" i="7"/>
  <c r="C70" i="7"/>
  <c r="C64" i="7"/>
  <c r="C56" i="7"/>
  <c r="C50" i="7"/>
  <c r="C58" i="7" s="1"/>
  <c r="C37" i="7"/>
  <c r="C34" i="7"/>
  <c r="C22" i="7"/>
  <c r="C14" i="7"/>
  <c r="C6" i="7"/>
  <c r="C36" i="5"/>
  <c r="C35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3" i="5"/>
  <c r="C32" i="5"/>
  <c r="C31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29" i="5"/>
  <c r="C28" i="5"/>
  <c r="C27" i="5"/>
  <c r="C26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4" i="5"/>
  <c r="C23" i="5"/>
  <c r="C22" i="5"/>
  <c r="C21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C19" i="5"/>
  <c r="C18" i="5"/>
  <c r="C17" i="5"/>
  <c r="C15" i="5"/>
  <c r="C14" i="5"/>
  <c r="C13" i="5"/>
  <c r="C12" i="5"/>
  <c r="C11" i="5"/>
  <c r="C10" i="5"/>
  <c r="C16" i="5" s="1"/>
  <c r="C38" i="5" s="1"/>
  <c r="C7" i="5"/>
  <c r="C6" i="5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0" i="3"/>
  <c r="C12" i="3"/>
  <c r="C36" i="4"/>
  <c r="C7" i="4"/>
  <c r="C6" i="4"/>
  <c r="E108" i="7" l="1"/>
  <c r="I108" i="7"/>
  <c r="M108" i="7"/>
  <c r="Q108" i="7"/>
  <c r="G108" i="7"/>
  <c r="K108" i="7"/>
  <c r="D108" i="7"/>
  <c r="H108" i="7"/>
  <c r="L108" i="7"/>
  <c r="P108" i="7"/>
  <c r="O108" i="7"/>
  <c r="C63" i="7"/>
  <c r="C80" i="7"/>
  <c r="C16" i="7"/>
  <c r="C34" i="5"/>
  <c r="C8" i="5"/>
  <c r="C100" i="7"/>
  <c r="C8" i="4"/>
  <c r="C89" i="7"/>
  <c r="C94" i="7"/>
  <c r="C30" i="5"/>
  <c r="C25" i="5"/>
  <c r="C11" i="2"/>
  <c r="C10" i="2"/>
  <c r="C16" i="1"/>
  <c r="C12" i="1"/>
  <c r="C20" i="1" l="1"/>
  <c r="C12" i="2"/>
  <c r="C27" i="4"/>
  <c r="C43" i="2" l="1"/>
  <c r="C42" i="2"/>
  <c r="C28" i="4"/>
  <c r="C93" i="1" l="1"/>
  <c r="C29" i="4"/>
  <c r="C31" i="4" s="1"/>
  <c r="C23" i="4"/>
  <c r="C97" i="1"/>
  <c r="P92" i="1"/>
  <c r="P99" i="1" s="1"/>
  <c r="O92" i="1"/>
  <c r="O99" i="1" s="1"/>
  <c r="N92" i="1"/>
  <c r="N99" i="1" s="1"/>
  <c r="M92" i="1"/>
  <c r="L92" i="1"/>
  <c r="L99" i="1" s="1"/>
  <c r="I92" i="1"/>
  <c r="H92" i="1"/>
  <c r="H99" i="1" s="1"/>
  <c r="F92" i="1"/>
  <c r="F99" i="1" s="1"/>
  <c r="E99" i="1"/>
  <c r="D92" i="1"/>
  <c r="C94" i="1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29" i="3"/>
  <c r="C28" i="3"/>
  <c r="C27" i="3"/>
  <c r="C26" i="3"/>
  <c r="C34" i="2"/>
  <c r="C33" i="2"/>
  <c r="C82" i="1"/>
  <c r="C80" i="1"/>
  <c r="C32" i="2"/>
  <c r="C78" i="1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K99" i="1"/>
  <c r="J99" i="1"/>
  <c r="P35" i="4"/>
  <c r="P25" i="4"/>
  <c r="P20" i="4"/>
  <c r="P20" i="3"/>
  <c r="C38" i="4"/>
  <c r="C37" i="4"/>
  <c r="Q35" i="4"/>
  <c r="O35" i="4"/>
  <c r="N35" i="4"/>
  <c r="M35" i="4"/>
  <c r="L35" i="4"/>
  <c r="K35" i="4"/>
  <c r="J35" i="4"/>
  <c r="I35" i="4"/>
  <c r="H35" i="4"/>
  <c r="G35" i="4"/>
  <c r="F35" i="4"/>
  <c r="E35" i="4"/>
  <c r="D35" i="4"/>
  <c r="C34" i="4"/>
  <c r="C33" i="4"/>
  <c r="C32" i="4"/>
  <c r="Q25" i="4"/>
  <c r="O25" i="4"/>
  <c r="N25" i="4"/>
  <c r="M25" i="4"/>
  <c r="L25" i="4"/>
  <c r="K25" i="4"/>
  <c r="J25" i="4"/>
  <c r="I25" i="4"/>
  <c r="H25" i="4"/>
  <c r="G25" i="4"/>
  <c r="F25" i="4"/>
  <c r="E25" i="4"/>
  <c r="D25" i="4"/>
  <c r="C24" i="4"/>
  <c r="C22" i="4"/>
  <c r="C21" i="4"/>
  <c r="Q20" i="4"/>
  <c r="O20" i="4"/>
  <c r="O39" i="4" s="1"/>
  <c r="N20" i="4"/>
  <c r="N39" i="4" s="1"/>
  <c r="M20" i="4"/>
  <c r="M39" i="4" s="1"/>
  <c r="L20" i="4"/>
  <c r="L39" i="4" s="1"/>
  <c r="K20" i="4"/>
  <c r="K39" i="4" s="1"/>
  <c r="J20" i="4"/>
  <c r="I20" i="4"/>
  <c r="I39" i="4" s="1"/>
  <c r="H20" i="4"/>
  <c r="H39" i="4" s="1"/>
  <c r="G20" i="4"/>
  <c r="G39" i="4" s="1"/>
  <c r="F20" i="4"/>
  <c r="E20" i="4"/>
  <c r="E39" i="4" s="1"/>
  <c r="D20" i="4"/>
  <c r="D39" i="4" s="1"/>
  <c r="C19" i="4"/>
  <c r="C18" i="4"/>
  <c r="C17" i="4"/>
  <c r="C12" i="4"/>
  <c r="C11" i="4"/>
  <c r="C10" i="4"/>
  <c r="C36" i="3"/>
  <c r="C33" i="3"/>
  <c r="C32" i="3"/>
  <c r="C31" i="3"/>
  <c r="C24" i="3"/>
  <c r="C23" i="3"/>
  <c r="C22" i="3"/>
  <c r="C21" i="3"/>
  <c r="Q20" i="3"/>
  <c r="O20" i="3"/>
  <c r="N20" i="3"/>
  <c r="M20" i="3"/>
  <c r="L20" i="3"/>
  <c r="K20" i="3"/>
  <c r="J20" i="3"/>
  <c r="I20" i="3"/>
  <c r="H20" i="3"/>
  <c r="G20" i="3"/>
  <c r="F20" i="3"/>
  <c r="E20" i="3"/>
  <c r="D20" i="3"/>
  <c r="C19" i="3"/>
  <c r="C18" i="3"/>
  <c r="C11" i="3"/>
  <c r="C10" i="3"/>
  <c r="C16" i="3" s="1"/>
  <c r="C7" i="3"/>
  <c r="C6" i="3"/>
  <c r="C41" i="2"/>
  <c r="Q40" i="2"/>
  <c r="C39" i="2"/>
  <c r="C38" i="2"/>
  <c r="C37" i="2"/>
  <c r="C31" i="2"/>
  <c r="C29" i="2"/>
  <c r="C28" i="2"/>
  <c r="C27" i="2"/>
  <c r="C26" i="2"/>
  <c r="Q25" i="2"/>
  <c r="C24" i="2"/>
  <c r="C23" i="2"/>
  <c r="C22" i="2"/>
  <c r="C15" i="2"/>
  <c r="C21" i="2" s="1"/>
  <c r="C14" i="2"/>
  <c r="C30" i="1"/>
  <c r="C35" i="1"/>
  <c r="C55" i="1"/>
  <c r="C59" i="1"/>
  <c r="C63" i="1"/>
  <c r="C70" i="1"/>
  <c r="C71" i="1"/>
  <c r="C72" i="1"/>
  <c r="C73" i="1"/>
  <c r="C75" i="1"/>
  <c r="C88" i="1"/>
  <c r="C89" i="1"/>
  <c r="C91" i="1"/>
  <c r="C95" i="1" l="1"/>
  <c r="P39" i="4"/>
  <c r="J39" i="4"/>
  <c r="Q39" i="4"/>
  <c r="F39" i="4"/>
  <c r="C51" i="1"/>
  <c r="M99" i="1"/>
  <c r="D99" i="1"/>
  <c r="G99" i="1"/>
  <c r="C16" i="4"/>
  <c r="C8" i="3"/>
  <c r="I99" i="1"/>
  <c r="C86" i="1"/>
  <c r="C36" i="2"/>
  <c r="C67" i="1"/>
  <c r="C25" i="3"/>
  <c r="C34" i="3"/>
  <c r="C20" i="4"/>
  <c r="C30" i="3"/>
  <c r="C92" i="1"/>
  <c r="C35" i="3"/>
  <c r="C38" i="3" s="1"/>
  <c r="C25" i="4"/>
  <c r="C35" i="4"/>
  <c r="C40" i="2"/>
  <c r="C30" i="2"/>
  <c r="C74" i="1"/>
  <c r="C25" i="2"/>
  <c r="C17" i="3"/>
  <c r="C39" i="4" l="1"/>
  <c r="C99" i="1"/>
  <c r="C100" i="1" s="1"/>
  <c r="C44" i="2"/>
  <c r="C40" i="4"/>
  <c r="Q36" i="2"/>
  <c r="Q44" i="2" s="1"/>
  <c r="L36" i="2"/>
  <c r="L44" i="2" s="1"/>
  <c r="D36" i="2"/>
  <c r="D44" i="2" s="1"/>
  <c r="K36" i="2"/>
  <c r="K44" i="2" s="1"/>
  <c r="N36" i="2"/>
  <c r="N44" i="2" s="1"/>
  <c r="F36" i="2"/>
  <c r="F44" i="2" s="1"/>
  <c r="I36" i="2"/>
  <c r="I44" i="2" s="1"/>
  <c r="J36" i="2"/>
  <c r="J44" i="2" s="1"/>
  <c r="E36" i="2"/>
  <c r="E44" i="2" s="1"/>
  <c r="G36" i="2"/>
  <c r="G44" i="2" s="1"/>
  <c r="P36" i="2"/>
  <c r="P44" i="2" s="1"/>
  <c r="H36" i="2"/>
  <c r="H44" i="2" s="1"/>
  <c r="O36" i="2"/>
  <c r="O44" i="2" s="1"/>
  <c r="M36" i="2"/>
  <c r="M44" i="2" s="1"/>
</calcChain>
</file>

<file path=xl/sharedStrings.xml><?xml version="1.0" encoding="utf-8"?>
<sst xmlns="http://schemas.openxmlformats.org/spreadsheetml/2006/main" count="465" uniqueCount="119">
  <si>
    <t>Найменування розпорядника (одержувача) бюджетних коштів</t>
  </si>
  <si>
    <t>Всього</t>
  </si>
  <si>
    <t>Заробітна плата</t>
  </si>
  <si>
    <t>Нарахування на зарплату</t>
  </si>
  <si>
    <t>Предмети, матеріали, обладнання, інвентар</t>
  </si>
  <si>
    <t>Медикаменти та перев’язувальні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</si>
  <si>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</si>
  <si>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</si>
  <si>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</si>
  <si>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</si>
  <si>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</si>
  <si>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</si>
  <si>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</si>
  <si>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</si>
  <si>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Кількість посад (шт. один.)</t>
  </si>
  <si>
    <t>в тому числі за економічною класифікацією видатків</t>
  </si>
  <si>
    <t>Капітальні видатки</t>
  </si>
  <si>
    <t>тис.грн.</t>
  </si>
  <si>
    <t xml:space="preserve">Гримайлівська санаторна загальноосвітня школа-інтернат І-ІІІ ступенів  Тернопільської обласної ради  </t>
  </si>
  <si>
    <t>Коропецький   обласний    ліцей-інтернат  з посиленою військово-фізичною підготовкою</t>
  </si>
  <si>
    <t>Тернопільський обласний центр еколого-натуралістичної творчості учнівської молоді</t>
  </si>
  <si>
    <t>Тернопільський обласний комунальний   центр туризму,  краєзнавства, спорту та екскурсій учнівської молоді</t>
  </si>
  <si>
    <t>Тернопільський обласний комунальний  центр науково-технічної творчості школярів та учнівської молоді</t>
  </si>
  <si>
    <t>Тернопільський обласний комунальний інститут післядипломної педагогічної освіти</t>
  </si>
  <si>
    <t>інші</t>
  </si>
  <si>
    <t>інші поточні</t>
  </si>
  <si>
    <t>інші поточні видатки</t>
  </si>
  <si>
    <t>по закладах освіти обласного підпорядкування (без ПТНЗ)</t>
  </si>
  <si>
    <t>Обсяги асигнувань, тис.грн</t>
  </si>
  <si>
    <t>2.2. Обсяги асигнувань від плати за оренду майна бюджетних установ
по закладах освіти обласного підпорядкування (без ПТНЗ)</t>
  </si>
  <si>
    <t>2.4. Обсяги асигнувань від коштів, що отримують бюджетні установи від підприємств, організацій, фізичних осіб для виконання цільових заходів
по закладах освіти обласного підпорядкування (без ПТНЗ)</t>
  </si>
  <si>
    <t>КПК</t>
  </si>
  <si>
    <t>Кременецька обласна гуманітарно-педагогічна академія імені Тараса Шевченка</t>
  </si>
  <si>
    <t>2.5. Обсяги асигнувань від інших надходжень спеціального фонду (видатки розвитку)
по закладах освіти обласного підпорядкування (без ПТНЗ)</t>
  </si>
  <si>
    <t>О.З.ХОМА</t>
  </si>
  <si>
    <t>Разом по КПК 0611120</t>
  </si>
  <si>
    <t>Разом по КПК 0611070</t>
  </si>
  <si>
    <t>Централізована бухгалтерія ПТО</t>
  </si>
  <si>
    <t>Інші прогами та заходи</t>
  </si>
  <si>
    <t>Разом по КПК 611070</t>
  </si>
  <si>
    <t>Інші програми та заходи</t>
  </si>
  <si>
    <t>2.3. Обсяги асигнувань від благодійних внесків, грантів і дарунків 
по закладах освіти обласного підпорядкування (без ПТНЗ)</t>
  </si>
  <si>
    <t>Разом по КПК 0611022</t>
  </si>
  <si>
    <t>Разом по КПК 0611023</t>
  </si>
  <si>
    <t xml:space="preserve">                 КПК 0611033</t>
  </si>
  <si>
    <t>Разом по КПК 611022</t>
  </si>
  <si>
    <t>Разом по КПК 611023</t>
  </si>
  <si>
    <t xml:space="preserve">Збаразький ліцей Тернопільської обласної ради </t>
  </si>
  <si>
    <t>Тернопільська  спеціальна школа Тернопільської обласної ради</t>
  </si>
  <si>
    <t>Новосільська спеціальна школа Тернопільської обласної ради</t>
  </si>
  <si>
    <t>Тернопільський обласний ліцей "Знамення"</t>
  </si>
  <si>
    <t>Разом по КПК 0611025</t>
  </si>
  <si>
    <t xml:space="preserve">                 КПК 0611035</t>
  </si>
  <si>
    <t>Разом по КПК 0611101</t>
  </si>
  <si>
    <t>Разом по КПК 0611102</t>
  </si>
  <si>
    <t>Разом по КПК 611025</t>
  </si>
  <si>
    <t>Разом по КПК 611120</t>
  </si>
  <si>
    <t>Струсівський обласний мистецький ліцей</t>
  </si>
  <si>
    <t>Теребовлянський навчально-реабілітаційний центр</t>
  </si>
  <si>
    <t>Директор департаменту освіти і науки облдержадміністрації</t>
  </si>
  <si>
    <t>Тернопільськаий навчально-реабілітаційний центр Тернопільської обласної ради</t>
  </si>
  <si>
    <t>Теребовлянський академічний ліцей імені Ярослави Стецько</t>
  </si>
  <si>
    <t xml:space="preserve">Державний заклад післядипломної освіти "Тернопільський регіональний центр  підвищення кваліфікації"  </t>
  </si>
  <si>
    <t>Тернопільський фаховий коледж харчових технологій і торгівлі</t>
  </si>
  <si>
    <t>Збаразький ліцей Тернопільської обласної ради</t>
  </si>
  <si>
    <t>Теребовлянський академічний ліцей ім. Я. Стецько</t>
  </si>
  <si>
    <t>Заліщицький навчально-реабілітаційний центр Тернопільської обласної ради</t>
  </si>
  <si>
    <t>Чортківський гуманітарно-педагогічний фаховий коледж ім. О. Барвінського</t>
  </si>
  <si>
    <t>Комунальна установа Тернопільської обласної ради "Центр аналітично-методичного та матеріально-технічного забезпечення розвитку освітніх закладів області"</t>
  </si>
  <si>
    <t>Комунальна установа Тернопільської бласної ради "Центр аналітично-методичного та матеріально-технічного забезпечення розвитку освітніх закладів області"</t>
  </si>
  <si>
    <t>Струсівська обласний мистецький ліцей</t>
  </si>
  <si>
    <t>Бережанський ліцей Тернопільської обласної ради</t>
  </si>
  <si>
    <t>Кременецький лісотехнічний фаховий коледж</t>
  </si>
  <si>
    <t xml:space="preserve">Новосільська спеціальна школа Тернопільської обласної ради </t>
  </si>
  <si>
    <t xml:space="preserve">Теребовлянський навчально-реабілітаційний центр </t>
  </si>
  <si>
    <t>Тернопільське обласне комунальне територіальне відділення Малої академії наук України</t>
  </si>
  <si>
    <t>Борщівський агротехнічний фаховий коледж</t>
  </si>
  <si>
    <t xml:space="preserve">Кременецька обласна гуманітарно-педагогічна академія імені Тараса Шевченка </t>
  </si>
  <si>
    <t xml:space="preserve"> </t>
  </si>
  <si>
    <t>Інші програми та заходи:</t>
  </si>
  <si>
    <t xml:space="preserve">Інші програми та заходи </t>
  </si>
  <si>
    <t xml:space="preserve">                 КПК 0611032</t>
  </si>
  <si>
    <t>ф.4.1 Надходження коштів, отриманих , як плата за послуги по закладах освіти обласного підпорядкування (без ПТНЗ)</t>
  </si>
  <si>
    <t>ф.4.2</t>
  </si>
  <si>
    <t>Разом по ГРК 0611272</t>
  </si>
  <si>
    <t>Разом по ГРК 0611271</t>
  </si>
  <si>
    <t>4.3-ф.</t>
  </si>
  <si>
    <t>Разом по ГРК 0611141</t>
  </si>
  <si>
    <t xml:space="preserve">                 КПК 0611200</t>
  </si>
  <si>
    <t xml:space="preserve">Гримайлівська санаторна загальноосвітня школа-інтернат І-ІІІ ступенів  Тернопільської обласної ради (ліквідаційний баланс) </t>
  </si>
  <si>
    <t>Разом по КПК 0611292</t>
  </si>
  <si>
    <t>Разом по КПК 0611291</t>
  </si>
  <si>
    <t xml:space="preserve">   </t>
  </si>
  <si>
    <t>Разом по КПК 0611065</t>
  </si>
  <si>
    <t xml:space="preserve">    </t>
  </si>
  <si>
    <t>Разом по КПК 0611210</t>
  </si>
  <si>
    <t>Всього по КПК 0611291</t>
  </si>
  <si>
    <t>Всього по КПК 0611292</t>
  </si>
  <si>
    <t xml:space="preserve">                                                                                             </t>
  </si>
  <si>
    <t>Разом по КПК 0611181</t>
  </si>
  <si>
    <t>Разом по КПК 0611182</t>
  </si>
  <si>
    <t xml:space="preserve">                 КПК 0611600</t>
  </si>
  <si>
    <t>Разом по КПК 0611403</t>
  </si>
  <si>
    <t>Разом по ГРК 0611600</t>
  </si>
  <si>
    <t>Разом по КПК 0611184</t>
  </si>
  <si>
    <t>Разом по КПК 0611183</t>
  </si>
  <si>
    <t xml:space="preserve">  </t>
  </si>
  <si>
    <t>15,3-екологи</t>
  </si>
  <si>
    <t>екологи</t>
  </si>
  <si>
    <t>148,5-ман</t>
  </si>
  <si>
    <t>ман</t>
  </si>
  <si>
    <t xml:space="preserve">туристи </t>
  </si>
  <si>
    <t>техніки</t>
  </si>
  <si>
    <t>35,0-техніки</t>
  </si>
  <si>
    <t xml:space="preserve">токіппо </t>
  </si>
  <si>
    <t>417,6-токіппо</t>
  </si>
  <si>
    <t>Тернопільський обласний навчально-реабілітаційний центр ТОР</t>
  </si>
  <si>
    <t>142,1-туристи</t>
  </si>
  <si>
    <t>Всього по КПКВ 0611403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</si>
</sst>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11" fillId="5" borderId="0" applyNumberFormat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horizontal="left" vertical="center" textRotation="90" wrapText="1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5" fillId="0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2" xfId="0" applyFill="1" applyBorder="1"/>
    <xf numFmtId="0" fontId="0" fillId="0" borderId="0" xfId="0" applyAlignment="1">
      <alignment horizontal="center"/>
    </xf>
    <xf numFmtId="0" fontId="0" fillId="0" borderId="3" xfId="0" applyFill="1" applyBorder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164" fontId="0" fillId="2" borderId="1" xfId="0" applyNumberFormat="1" applyFill="1" applyBorder="1"/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  <xf numFmtId="164" fontId="0" fillId="0" borderId="6" xfId="0" applyNumberFormat="1" applyBorder="1"/>
    <xf numFmtId="0" fontId="7" fillId="3" borderId="0" xfId="1"/>
    <xf numFmtId="0" fontId="8" fillId="4" borderId="0" xfId="2"/>
    <xf numFmtId="0" fontId="5" fillId="0" borderId="1" xfId="0" applyFont="1" applyFill="1" applyBorder="1" applyAlignment="1">
      <alignment horizontal="left" vertical="center" wrapText="1"/>
    </xf>
    <xf numFmtId="0" fontId="0" fillId="0" borderId="7" xfId="0" applyBorder="1"/>
    <xf numFmtId="0" fontId="0" fillId="0" borderId="0" xfId="0" applyAlignment="1">
      <alignment horizontal="center"/>
    </xf>
    <xf numFmtId="164" fontId="9" fillId="0" borderId="0" xfId="0" applyNumberFormat="1" applyFont="1"/>
    <xf numFmtId="0" fontId="9" fillId="0" borderId="0" xfId="0" applyFont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7" xfId="0" applyFill="1" applyBorder="1"/>
    <xf numFmtId="0" fontId="0" fillId="0" borderId="8" xfId="0" applyBorder="1"/>
    <xf numFmtId="0" fontId="6" fillId="0" borderId="9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2" fillId="0" borderId="0" xfId="0" applyFont="1"/>
    <xf numFmtId="0" fontId="7" fillId="3" borderId="0" xfId="1" applyAlignment="1">
      <alignment horizontal="center"/>
    </xf>
    <xf numFmtId="164" fontId="0" fillId="0" borderId="0" xfId="0" applyNumberFormat="1" applyFill="1" applyBorder="1"/>
    <xf numFmtId="1" fontId="0" fillId="0" borderId="0" xfId="0" applyNumberFormat="1" applyFill="1" applyBorder="1"/>
    <xf numFmtId="0" fontId="0" fillId="0" borderId="2" xfId="0" applyBorder="1"/>
    <xf numFmtId="164" fontId="0" fillId="0" borderId="2" xfId="0" applyNumberFormat="1" applyFill="1" applyBorder="1"/>
    <xf numFmtId="0" fontId="6" fillId="2" borderId="1" xfId="0" applyFont="1" applyFill="1" applyBorder="1" applyAlignment="1">
      <alignment horizontal="left" vertical="center" wrapText="1"/>
    </xf>
    <xf numFmtId="0" fontId="7" fillId="3" borderId="3" xfId="1" applyBorder="1"/>
    <xf numFmtId="0" fontId="11" fillId="5" borderId="3" xfId="3" applyBorder="1"/>
    <xf numFmtId="0" fontId="12" fillId="0" borderId="1" xfId="0" applyFont="1" applyBorder="1"/>
    <xf numFmtId="0" fontId="12" fillId="0" borderId="2" xfId="0" applyFont="1" applyBorder="1"/>
    <xf numFmtId="164" fontId="1" fillId="2" borderId="1" xfId="0" applyNumberFormat="1" applyFont="1" applyFill="1" applyBorder="1"/>
    <xf numFmtId="0" fontId="0" fillId="0" borderId="0" xfId="0" applyAlignment="1">
      <alignment horizontal="center"/>
    </xf>
    <xf numFmtId="0" fontId="0" fillId="6" borderId="1" xfId="0" applyFill="1" applyBorder="1"/>
    <xf numFmtId="0" fontId="13" fillId="0" borderId="1" xfId="0" applyFont="1" applyFill="1" applyBorder="1"/>
    <xf numFmtId="164" fontId="0" fillId="0" borderId="0" xfId="0" applyNumberFormat="1" applyBorder="1"/>
    <xf numFmtId="0" fontId="13" fillId="6" borderId="1" xfId="0" applyFont="1" applyFill="1" applyBorder="1"/>
    <xf numFmtId="164" fontId="0" fillId="2" borderId="6" xfId="0" applyNumberFormat="1" applyFill="1" applyBorder="1"/>
    <xf numFmtId="0" fontId="6" fillId="6" borderId="1" xfId="0" applyFont="1" applyFill="1" applyBorder="1" applyAlignment="1">
      <alignment horizontal="left" vertical="center" wrapText="1"/>
    </xf>
    <xf numFmtId="0" fontId="0" fillId="0" borderId="0" xfId="0" applyFill="1"/>
    <xf numFmtId="0" fontId="9" fillId="0" borderId="1" xfId="0" applyFont="1" applyFill="1" applyBorder="1"/>
    <xf numFmtId="0" fontId="7" fillId="3" borderId="0" xfId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</cellXfs>
  <cellStyles count="4">
    <cellStyle name="Нейтральный" xfId="3" builtinId="28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4"/>
  <sheetViews>
    <sheetView topLeftCell="A4" zoomScale="110" zoomScaleNormal="110" workbookViewId="0">
      <pane xSplit="2" ySplit="8" topLeftCell="C85" activePane="bottomRight" state="frozen"/>
      <selection activeCell="A4" sqref="A4"/>
      <selection pane="topRight" activeCell="C4" sqref="C4"/>
      <selection pane="bottomLeft" activeCell="A12" sqref="A12"/>
      <selection pane="bottomRight" activeCell="A8" sqref="A8:Q99"/>
    </sheetView>
  </sheetViews>
  <sheetFormatPr defaultRowHeight="20.25" customHeight="1" x14ac:dyDescent="0.25"/>
  <cols>
    <col min="1" max="1" width="7.85546875" customWidth="1"/>
    <col min="2" max="2" width="42.140625" customWidth="1"/>
    <col min="3" max="3" width="9.7109375" customWidth="1"/>
    <col min="4" max="4" width="9.42578125" customWidth="1"/>
    <col min="5" max="5" width="12.5703125" customWidth="1"/>
    <col min="6" max="6" width="9.5703125" customWidth="1"/>
    <col min="7" max="7" width="7.7109375" customWidth="1"/>
    <col min="8" max="8" width="7.42578125" customWidth="1"/>
    <col min="9" max="9" width="6.85546875" customWidth="1"/>
    <col min="10" max="10" width="7.7109375" customWidth="1"/>
    <col min="11" max="11" width="8.140625" customWidth="1"/>
    <col min="12" max="12" width="7.42578125" customWidth="1"/>
    <col min="13" max="13" width="9" customWidth="1"/>
    <col min="14" max="14" width="7.42578125" customWidth="1"/>
    <col min="15" max="15" width="8.140625" customWidth="1"/>
    <col min="16" max="16" width="9.28515625" customWidth="1"/>
    <col min="17" max="17" width="8.85546875" customWidth="1"/>
  </cols>
  <sheetData>
    <row r="1" spans="1:20" ht="0.75" customHeight="1" x14ac:dyDescent="0.25"/>
    <row r="2" spans="1:20" ht="16.5" customHeight="1" x14ac:dyDescent="0.25">
      <c r="K2" s="70"/>
      <c r="L2" s="70"/>
      <c r="M2" s="70"/>
      <c r="N2" s="70"/>
      <c r="O2" s="70"/>
      <c r="P2" s="70"/>
      <c r="Q2" s="70"/>
    </row>
    <row r="3" spans="1:20" ht="13.5" customHeight="1" x14ac:dyDescent="0.25">
      <c r="K3" s="71"/>
      <c r="L3" s="71"/>
      <c r="M3" s="71"/>
      <c r="N3" s="71"/>
      <c r="O3" s="71"/>
      <c r="P3" s="71"/>
      <c r="Q3" s="71"/>
    </row>
    <row r="4" spans="1:20" ht="18" customHeight="1" x14ac:dyDescent="0.25">
      <c r="L4" s="72"/>
      <c r="M4" s="72"/>
      <c r="N4" s="72"/>
      <c r="O4" s="72"/>
      <c r="P4" s="4"/>
      <c r="Q4" s="3"/>
    </row>
    <row r="5" spans="1:20" ht="11.25" hidden="1" customHeight="1" x14ac:dyDescent="0.25"/>
    <row r="6" spans="1:20" ht="20.25" customHeight="1" x14ac:dyDescent="0.25">
      <c r="A6" s="73" t="s">
        <v>92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</row>
    <row r="7" spans="1:20" ht="17.25" customHeight="1" x14ac:dyDescent="0.25">
      <c r="B7" t="s">
        <v>27</v>
      </c>
    </row>
    <row r="8" spans="1:20" ht="14.25" customHeight="1" x14ac:dyDescent="0.25">
      <c r="A8" s="74" t="s">
        <v>31</v>
      </c>
      <c r="B8" s="74" t="s">
        <v>0</v>
      </c>
      <c r="C8" s="76" t="s">
        <v>28</v>
      </c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8"/>
      <c r="Q8" s="75" t="s">
        <v>14</v>
      </c>
    </row>
    <row r="9" spans="1:20" ht="12.75" customHeight="1" x14ac:dyDescent="0.25">
      <c r="A9" s="74"/>
      <c r="B9" s="74"/>
      <c r="C9" s="74" t="s">
        <v>1</v>
      </c>
      <c r="D9" s="76" t="s">
        <v>15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8"/>
      <c r="Q9" s="75"/>
    </row>
    <row r="10" spans="1:20" ht="73.5" customHeight="1" x14ac:dyDescent="0.25">
      <c r="A10" s="74"/>
      <c r="B10" s="74"/>
      <c r="C10" s="74"/>
      <c r="D10" s="12" t="s">
        <v>2</v>
      </c>
      <c r="E10" s="12" t="s">
        <v>3</v>
      </c>
      <c r="F10" s="12" t="s">
        <v>4</v>
      </c>
      <c r="G10" s="12" t="s">
        <v>5</v>
      </c>
      <c r="H10" s="12" t="s">
        <v>6</v>
      </c>
      <c r="I10" s="12" t="s">
        <v>7</v>
      </c>
      <c r="J10" s="12" t="s">
        <v>8</v>
      </c>
      <c r="K10" s="12" t="s">
        <v>9</v>
      </c>
      <c r="L10" s="12" t="s">
        <v>10</v>
      </c>
      <c r="M10" s="12" t="s">
        <v>11</v>
      </c>
      <c r="N10" s="12" t="s">
        <v>12</v>
      </c>
      <c r="O10" s="12" t="s">
        <v>13</v>
      </c>
      <c r="P10" s="12" t="s">
        <v>24</v>
      </c>
      <c r="Q10" s="75"/>
      <c r="R10" s="22"/>
      <c r="S10" s="23" t="s">
        <v>94</v>
      </c>
      <c r="T10" s="24" t="s">
        <v>92</v>
      </c>
    </row>
    <row r="11" spans="1:20" s="1" customFormat="1" ht="20.25" customHeigh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/>
      <c r="M11" s="9">
        <v>13</v>
      </c>
      <c r="N11" s="9">
        <v>14</v>
      </c>
      <c r="O11" s="9">
        <v>15</v>
      </c>
      <c r="P11" s="28"/>
      <c r="Q11" s="9">
        <v>16</v>
      </c>
    </row>
    <row r="12" spans="1:20" s="14" customFormat="1" ht="22.5" customHeight="1" x14ac:dyDescent="0.25">
      <c r="A12" s="39">
        <v>611022</v>
      </c>
      <c r="B12" s="6" t="s">
        <v>49</v>
      </c>
      <c r="C12" s="27">
        <f t="shared" ref="C12:C19" si="0">SUM(D12:P12)</f>
        <v>5150.4000000000005</v>
      </c>
      <c r="D12" s="25">
        <v>2330</v>
      </c>
      <c r="E12" s="25">
        <v>514.70000000000005</v>
      </c>
      <c r="F12" s="25">
        <v>95.8</v>
      </c>
      <c r="G12" s="25">
        <v>7.6</v>
      </c>
      <c r="H12" s="25">
        <v>751.7</v>
      </c>
      <c r="I12" s="25">
        <v>73.900000000000006</v>
      </c>
      <c r="J12" s="25"/>
      <c r="K12" s="25"/>
      <c r="L12" s="25"/>
      <c r="M12" s="25">
        <v>471.2</v>
      </c>
      <c r="N12" s="25">
        <v>905.5</v>
      </c>
      <c r="O12" s="25"/>
      <c r="P12" s="25"/>
      <c r="Q12" s="25">
        <v>92.7</v>
      </c>
      <c r="S12" s="20"/>
    </row>
    <row r="13" spans="1:20" s="18" customFormat="1" ht="24" customHeight="1" x14ac:dyDescent="0.25">
      <c r="A13" s="59">
        <v>611032</v>
      </c>
      <c r="B13" s="6" t="s">
        <v>49</v>
      </c>
      <c r="C13" s="27">
        <f t="shared" si="0"/>
        <v>5673</v>
      </c>
      <c r="D13" s="25">
        <v>4681.3</v>
      </c>
      <c r="E13" s="25">
        <v>991.7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S13"/>
    </row>
    <row r="14" spans="1:20" s="36" customFormat="1" ht="24.75" hidden="1" customHeight="1" x14ac:dyDescent="0.25">
      <c r="A14">
        <v>611271</v>
      </c>
      <c r="B14" s="6" t="s">
        <v>49</v>
      </c>
      <c r="C14" s="27">
        <f t="shared" si="0"/>
        <v>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S14"/>
    </row>
    <row r="15" spans="1:20" s="57" customFormat="1" ht="24.75" customHeight="1" x14ac:dyDescent="0.25">
      <c r="A15">
        <v>611600</v>
      </c>
      <c r="B15" s="6" t="s">
        <v>49</v>
      </c>
      <c r="C15" s="27">
        <f t="shared" si="0"/>
        <v>362.1</v>
      </c>
      <c r="D15" s="25">
        <v>296.5</v>
      </c>
      <c r="E15" s="25">
        <v>65.599999999999994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S15"/>
    </row>
    <row r="16" spans="1:20" s="14" customFormat="1" ht="23.25" customHeight="1" x14ac:dyDescent="0.25">
      <c r="A16" s="7">
        <v>611022</v>
      </c>
      <c r="B16" s="6" t="s">
        <v>48</v>
      </c>
      <c r="C16" s="27">
        <f t="shared" si="0"/>
        <v>4622.2</v>
      </c>
      <c r="D16" s="25">
        <v>2403</v>
      </c>
      <c r="E16" s="25">
        <v>512.79999999999995</v>
      </c>
      <c r="F16" s="25">
        <v>91.1</v>
      </c>
      <c r="G16" s="25">
        <v>0</v>
      </c>
      <c r="H16" s="25">
        <v>408.5</v>
      </c>
      <c r="I16" s="25">
        <v>51.1</v>
      </c>
      <c r="J16" s="25"/>
      <c r="K16" s="25">
        <v>860.2</v>
      </c>
      <c r="L16" s="25">
        <v>64.5</v>
      </c>
      <c r="M16" s="25">
        <v>158.5</v>
      </c>
      <c r="N16" s="25">
        <v>53.9</v>
      </c>
      <c r="O16" s="25">
        <v>10.5</v>
      </c>
      <c r="P16" s="25">
        <v>8.1</v>
      </c>
      <c r="Q16" s="25">
        <v>101.6</v>
      </c>
    </row>
    <row r="17" spans="1:22" s="18" customFormat="1" ht="27.75" customHeight="1" x14ac:dyDescent="0.25">
      <c r="A17" s="7">
        <v>611032</v>
      </c>
      <c r="B17" s="6" t="s">
        <v>48</v>
      </c>
      <c r="C17" s="27">
        <f t="shared" si="0"/>
        <v>8951</v>
      </c>
      <c r="D17" s="25">
        <v>7510.7</v>
      </c>
      <c r="E17" s="25">
        <v>1440.3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22" s="40" customFormat="1" ht="0.75" hidden="1" customHeight="1" x14ac:dyDescent="0.25">
      <c r="A18">
        <v>611271</v>
      </c>
      <c r="B18" s="6" t="s">
        <v>48</v>
      </c>
      <c r="C18" s="27">
        <f t="shared" si="0"/>
        <v>0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1:22" s="57" customFormat="1" ht="27.75" customHeight="1" x14ac:dyDescent="0.25">
      <c r="A19">
        <v>611600</v>
      </c>
      <c r="B19" s="6" t="s">
        <v>48</v>
      </c>
      <c r="C19" s="27">
        <f t="shared" si="0"/>
        <v>538.4</v>
      </c>
      <c r="D19" s="25">
        <v>446.8</v>
      </c>
      <c r="E19" s="25">
        <v>91.6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1:22" s="14" customFormat="1" ht="20.25" customHeight="1" x14ac:dyDescent="0.25">
      <c r="A20" s="7"/>
      <c r="B20" s="19" t="s">
        <v>42</v>
      </c>
      <c r="C20" s="27">
        <f t="shared" ref="C20:Q20" si="1">C12+C16</f>
        <v>9772.6</v>
      </c>
      <c r="D20" s="27">
        <f t="shared" si="1"/>
        <v>4733</v>
      </c>
      <c r="E20" s="27">
        <f t="shared" si="1"/>
        <v>1027.5</v>
      </c>
      <c r="F20" s="27">
        <f t="shared" si="1"/>
        <v>186.89999999999998</v>
      </c>
      <c r="G20" s="27">
        <f t="shared" si="1"/>
        <v>7.6</v>
      </c>
      <c r="H20" s="27">
        <f>H12+H16</f>
        <v>1160.2</v>
      </c>
      <c r="I20" s="27">
        <f t="shared" si="1"/>
        <v>125</v>
      </c>
      <c r="J20" s="27">
        <f t="shared" si="1"/>
        <v>0</v>
      </c>
      <c r="K20" s="27">
        <f t="shared" si="1"/>
        <v>860.2</v>
      </c>
      <c r="L20" s="27">
        <f t="shared" si="1"/>
        <v>64.5</v>
      </c>
      <c r="M20" s="27">
        <f t="shared" si="1"/>
        <v>629.70000000000005</v>
      </c>
      <c r="N20" s="27">
        <f t="shared" si="1"/>
        <v>959.4</v>
      </c>
      <c r="O20" s="27">
        <f t="shared" si="1"/>
        <v>10.5</v>
      </c>
      <c r="P20" s="27">
        <f t="shared" si="1"/>
        <v>8.1</v>
      </c>
      <c r="Q20" s="27">
        <f t="shared" si="1"/>
        <v>194.3</v>
      </c>
      <c r="R20"/>
      <c r="S20"/>
    </row>
    <row r="21" spans="1:22" s="18" customFormat="1" ht="20.25" customHeight="1" x14ac:dyDescent="0.25">
      <c r="A21" s="39"/>
      <c r="B21" s="19" t="s">
        <v>81</v>
      </c>
      <c r="C21" s="27">
        <f t="shared" ref="C21:P21" si="2">C13+C17</f>
        <v>14624</v>
      </c>
      <c r="D21" s="27">
        <f t="shared" si="2"/>
        <v>12192</v>
      </c>
      <c r="E21" s="27">
        <f t="shared" si="2"/>
        <v>2432</v>
      </c>
      <c r="F21" s="27">
        <f t="shared" si="2"/>
        <v>0</v>
      </c>
      <c r="G21" s="27">
        <f t="shared" si="2"/>
        <v>0</v>
      </c>
      <c r="H21" s="27">
        <f t="shared" si="2"/>
        <v>0</v>
      </c>
      <c r="I21" s="27">
        <f t="shared" si="2"/>
        <v>0</v>
      </c>
      <c r="J21" s="27">
        <f t="shared" si="2"/>
        <v>0</v>
      </c>
      <c r="K21" s="27">
        <f t="shared" si="2"/>
        <v>0</v>
      </c>
      <c r="L21" s="27">
        <f t="shared" si="2"/>
        <v>0</v>
      </c>
      <c r="M21" s="27">
        <f t="shared" si="2"/>
        <v>0</v>
      </c>
      <c r="N21" s="27">
        <f t="shared" si="2"/>
        <v>0</v>
      </c>
      <c r="O21" s="27">
        <f t="shared" si="2"/>
        <v>0</v>
      </c>
      <c r="P21" s="27">
        <f t="shared" si="2"/>
        <v>0</v>
      </c>
      <c r="Q21" s="27"/>
    </row>
    <row r="22" spans="1:22" s="57" customFormat="1" ht="20.25" customHeight="1" x14ac:dyDescent="0.25">
      <c r="A22" s="39"/>
      <c r="B22" s="19" t="s">
        <v>101</v>
      </c>
      <c r="C22" s="27">
        <f>C15+C19</f>
        <v>900.5</v>
      </c>
      <c r="D22" s="27">
        <f>D15+D19</f>
        <v>743.3</v>
      </c>
      <c r="E22" s="27">
        <f t="shared" ref="E22:P22" si="3">E15+E19</f>
        <v>157.19999999999999</v>
      </c>
      <c r="F22" s="27">
        <f t="shared" si="3"/>
        <v>0</v>
      </c>
      <c r="G22" s="27">
        <f t="shared" si="3"/>
        <v>0</v>
      </c>
      <c r="H22" s="27">
        <f t="shared" si="3"/>
        <v>0</v>
      </c>
      <c r="I22" s="27">
        <f t="shared" si="3"/>
        <v>0</v>
      </c>
      <c r="J22" s="27">
        <f t="shared" si="3"/>
        <v>0</v>
      </c>
      <c r="K22" s="27">
        <f t="shared" si="3"/>
        <v>0</v>
      </c>
      <c r="L22" s="27">
        <f t="shared" si="3"/>
        <v>0</v>
      </c>
      <c r="M22" s="27">
        <f t="shared" si="3"/>
        <v>0</v>
      </c>
      <c r="N22" s="27">
        <f t="shared" si="3"/>
        <v>0</v>
      </c>
      <c r="O22" s="27">
        <f t="shared" si="3"/>
        <v>0</v>
      </c>
      <c r="P22" s="27">
        <f t="shared" si="3"/>
        <v>0</v>
      </c>
      <c r="Q22" s="27"/>
    </row>
    <row r="23" spans="1:22" s="29" customFormat="1" ht="20.25" customHeight="1" x14ac:dyDescent="0.25">
      <c r="A23" s="39">
        <v>611023</v>
      </c>
      <c r="B23" s="5" t="s">
        <v>71</v>
      </c>
      <c r="C23" s="27">
        <f>SUM(D23:P23)</f>
        <v>6788.9</v>
      </c>
      <c r="D23" s="25">
        <v>3057.3</v>
      </c>
      <c r="E23" s="25">
        <v>652.70000000000005</v>
      </c>
      <c r="F23" s="25">
        <v>195.1</v>
      </c>
      <c r="G23" s="25">
        <v>7.5</v>
      </c>
      <c r="H23" s="25">
        <v>414.4</v>
      </c>
      <c r="I23" s="25">
        <v>189.3</v>
      </c>
      <c r="J23" s="25"/>
      <c r="K23" s="25">
        <v>1878.2</v>
      </c>
      <c r="L23" s="25">
        <v>37.200000000000003</v>
      </c>
      <c r="M23" s="25">
        <v>279.2</v>
      </c>
      <c r="N23" s="25">
        <v>61.5</v>
      </c>
      <c r="O23" s="25">
        <v>10.5</v>
      </c>
      <c r="P23" s="25">
        <v>6</v>
      </c>
      <c r="Q23" s="25">
        <v>80.099999999999994</v>
      </c>
      <c r="V23" s="46">
        <v>172.4</v>
      </c>
    </row>
    <row r="24" spans="1:22" s="29" customFormat="1" ht="20.25" customHeight="1" x14ac:dyDescent="0.25">
      <c r="A24" s="39">
        <v>611033</v>
      </c>
      <c r="B24" s="5" t="s">
        <v>71</v>
      </c>
      <c r="C24" s="27">
        <f>SUM(D24:P24)</f>
        <v>8441.4</v>
      </c>
      <c r="D24" s="25">
        <v>6978.9</v>
      </c>
      <c r="E24" s="25">
        <v>1462.5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V24" s="46"/>
    </row>
    <row r="25" spans="1:22" s="29" customFormat="1" ht="20.25" customHeight="1" x14ac:dyDescent="0.25">
      <c r="A25" s="39">
        <v>611200</v>
      </c>
      <c r="B25" s="5" t="s">
        <v>71</v>
      </c>
      <c r="C25" s="27">
        <f>SUM(D25:P25)</f>
        <v>95.8</v>
      </c>
      <c r="D25" s="25">
        <v>78.599999999999994</v>
      </c>
      <c r="E25" s="25">
        <v>17.2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1:22" s="36" customFormat="1" ht="0.75" hidden="1" customHeight="1" x14ac:dyDescent="0.25">
      <c r="A26" s="64">
        <v>611271</v>
      </c>
      <c r="B26" s="5" t="s">
        <v>71</v>
      </c>
      <c r="C26" s="27">
        <f t="shared" ref="C26:C29" si="4">SUM(D26:P26)</f>
        <v>0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1:22" ht="0.75" hidden="1" customHeight="1" x14ac:dyDescent="0.25">
      <c r="A27" s="39">
        <v>611023</v>
      </c>
      <c r="B27" s="5" t="s">
        <v>71</v>
      </c>
      <c r="C27" s="27">
        <f t="shared" si="4"/>
        <v>0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0"/>
      <c r="S27" s="20"/>
    </row>
    <row r="28" spans="1:22" ht="25.5" hidden="1" customHeight="1" x14ac:dyDescent="0.25">
      <c r="A28" s="39">
        <v>611033</v>
      </c>
      <c r="B28" s="5" t="s">
        <v>71</v>
      </c>
      <c r="C28" s="27">
        <f t="shared" si="4"/>
        <v>0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15"/>
      <c r="S28" s="17"/>
    </row>
    <row r="29" spans="1:22" ht="24" customHeight="1" x14ac:dyDescent="0.25">
      <c r="A29" s="39">
        <v>611600</v>
      </c>
      <c r="B29" s="5" t="s">
        <v>71</v>
      </c>
      <c r="C29" s="27">
        <f t="shared" si="4"/>
        <v>554.1</v>
      </c>
      <c r="D29" s="25">
        <v>457.7</v>
      </c>
      <c r="E29" s="25">
        <v>96.4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15"/>
      <c r="S29" s="17"/>
    </row>
    <row r="30" spans="1:22" ht="20.25" customHeight="1" x14ac:dyDescent="0.25">
      <c r="A30" s="39">
        <v>611023</v>
      </c>
      <c r="B30" s="5" t="s">
        <v>47</v>
      </c>
      <c r="C30" s="27">
        <f t="shared" ref="C30:C94" si="5">SUM(D30:P30)</f>
        <v>4520.0000000000009</v>
      </c>
      <c r="D30" s="25">
        <v>2304.4</v>
      </c>
      <c r="E30" s="25">
        <v>490.5</v>
      </c>
      <c r="F30" s="25">
        <v>164.9</v>
      </c>
      <c r="G30" s="25"/>
      <c r="H30" s="25">
        <v>119.6</v>
      </c>
      <c r="I30" s="25">
        <v>78.900000000000006</v>
      </c>
      <c r="J30" s="25"/>
      <c r="K30" s="25"/>
      <c r="L30" s="25">
        <v>15.1</v>
      </c>
      <c r="M30" s="25">
        <v>465.1</v>
      </c>
      <c r="N30" s="25">
        <v>877.1</v>
      </c>
      <c r="O30" s="25">
        <v>4.0999999999999996</v>
      </c>
      <c r="P30" s="25">
        <v>0.3</v>
      </c>
      <c r="Q30" s="26">
        <v>72.599999999999994</v>
      </c>
      <c r="R30" s="15"/>
      <c r="S30" s="20"/>
    </row>
    <row r="31" spans="1:22" ht="25.5" customHeight="1" x14ac:dyDescent="0.25">
      <c r="A31" s="39">
        <v>611033</v>
      </c>
      <c r="B31" s="5" t="s">
        <v>47</v>
      </c>
      <c r="C31" s="27">
        <f t="shared" si="5"/>
        <v>4277.6000000000004</v>
      </c>
      <c r="D31" s="25">
        <v>3523.5</v>
      </c>
      <c r="E31" s="25">
        <v>754.1</v>
      </c>
      <c r="F31" s="25"/>
      <c r="G31" s="25" t="s">
        <v>106</v>
      </c>
      <c r="H31" s="25"/>
      <c r="I31" s="25"/>
      <c r="J31" s="25"/>
      <c r="K31" s="25"/>
      <c r="L31" s="25" t="s">
        <v>92</v>
      </c>
      <c r="M31" s="25"/>
      <c r="N31" s="25"/>
      <c r="O31" s="25"/>
      <c r="P31" s="25"/>
      <c r="Q31" s="25"/>
      <c r="R31" s="20"/>
    </row>
    <row r="32" spans="1:22" ht="20.25" customHeight="1" x14ac:dyDescent="0.25">
      <c r="A32" s="39">
        <v>611200</v>
      </c>
      <c r="B32" s="5" t="s">
        <v>47</v>
      </c>
      <c r="C32" s="27">
        <f>SUM(D32:P32)</f>
        <v>13.8</v>
      </c>
      <c r="D32" s="25">
        <v>11.3</v>
      </c>
      <c r="E32" s="25">
        <v>2.5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0"/>
      <c r="V32" s="32">
        <v>18.5</v>
      </c>
    </row>
    <row r="33" spans="1:22" ht="21.75" hidden="1" customHeight="1" x14ac:dyDescent="0.25">
      <c r="A33" s="64">
        <v>611271</v>
      </c>
      <c r="B33" s="5" t="s">
        <v>47</v>
      </c>
      <c r="C33" s="27">
        <f t="shared" ref="C33:C34" si="6">SUM(D33:P33)</f>
        <v>0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0"/>
    </row>
    <row r="34" spans="1:22" ht="21.75" customHeight="1" x14ac:dyDescent="0.25">
      <c r="A34" s="64">
        <v>611600</v>
      </c>
      <c r="B34" s="5" t="s">
        <v>47</v>
      </c>
      <c r="C34" s="27">
        <f t="shared" si="6"/>
        <v>281.3</v>
      </c>
      <c r="D34" s="25">
        <v>231.2</v>
      </c>
      <c r="E34" s="25">
        <v>50.1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0"/>
    </row>
    <row r="35" spans="1:22" ht="26.25" customHeight="1" x14ac:dyDescent="0.25">
      <c r="A35" s="39">
        <v>611023</v>
      </c>
      <c r="B35" s="6" t="s">
        <v>57</v>
      </c>
      <c r="C35" s="27">
        <f>SUM(D35:P35)</f>
        <v>3919.2</v>
      </c>
      <c r="D35" s="25">
        <v>2085.6999999999998</v>
      </c>
      <c r="E35" s="25">
        <v>448.5</v>
      </c>
      <c r="F35" s="25">
        <v>88.1</v>
      </c>
      <c r="G35" s="25">
        <v>1.9</v>
      </c>
      <c r="H35" s="25">
        <v>104.3</v>
      </c>
      <c r="I35" s="25">
        <v>57.9</v>
      </c>
      <c r="J35" s="25"/>
      <c r="K35" s="25"/>
      <c r="L35" s="25"/>
      <c r="M35" s="25">
        <v>404.5</v>
      </c>
      <c r="N35" s="25">
        <v>719.3</v>
      </c>
      <c r="O35" s="25">
        <v>8</v>
      </c>
      <c r="P35" s="25">
        <v>1</v>
      </c>
      <c r="Q35" s="25"/>
      <c r="R35" s="16"/>
      <c r="S35" s="20"/>
    </row>
    <row r="36" spans="1:22" ht="24" customHeight="1" x14ac:dyDescent="0.25">
      <c r="A36" s="39">
        <v>611033</v>
      </c>
      <c r="B36" s="6" t="s">
        <v>57</v>
      </c>
      <c r="C36" s="27">
        <f t="shared" si="5"/>
        <v>3789.1000000000004</v>
      </c>
      <c r="D36" s="25">
        <v>3116.3</v>
      </c>
      <c r="E36" s="25">
        <v>672.8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16"/>
    </row>
    <row r="37" spans="1:22" ht="24" customHeight="1" x14ac:dyDescent="0.25">
      <c r="A37" s="39">
        <v>611200</v>
      </c>
      <c r="B37" s="6" t="s">
        <v>57</v>
      </c>
      <c r="C37" s="27">
        <f t="shared" si="5"/>
        <v>15</v>
      </c>
      <c r="D37" s="25">
        <v>12.3</v>
      </c>
      <c r="E37" s="25">
        <v>2.7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16"/>
      <c r="V37" s="32">
        <v>29.1</v>
      </c>
    </row>
    <row r="38" spans="1:22" ht="24" hidden="1" customHeight="1" x14ac:dyDescent="0.25">
      <c r="A38" s="64">
        <v>611271</v>
      </c>
      <c r="B38" s="6" t="s">
        <v>57</v>
      </c>
      <c r="C38" s="27">
        <f t="shared" si="5"/>
        <v>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16"/>
    </row>
    <row r="39" spans="1:22" ht="24" customHeight="1" x14ac:dyDescent="0.25">
      <c r="A39" s="64">
        <v>611600</v>
      </c>
      <c r="B39" s="6" t="s">
        <v>57</v>
      </c>
      <c r="C39" s="27">
        <f t="shared" si="5"/>
        <v>300.2</v>
      </c>
      <c r="D39" s="25">
        <v>247.2</v>
      </c>
      <c r="E39" s="25">
        <v>53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16"/>
    </row>
    <row r="40" spans="1:22" ht="26.25" customHeight="1" x14ac:dyDescent="0.25">
      <c r="A40" s="39">
        <v>611023</v>
      </c>
      <c r="B40" s="5" t="s">
        <v>61</v>
      </c>
      <c r="C40" s="27">
        <f t="shared" ref="C40:C50" si="7">SUM(D40:P40)</f>
        <v>6381</v>
      </c>
      <c r="D40" s="25">
        <v>2490</v>
      </c>
      <c r="E40" s="25">
        <v>477.6</v>
      </c>
      <c r="F40" s="25">
        <v>296.60000000000002</v>
      </c>
      <c r="G40" s="25">
        <v>1.7</v>
      </c>
      <c r="H40" s="25">
        <v>276.7</v>
      </c>
      <c r="I40" s="25">
        <v>298.10000000000002</v>
      </c>
      <c r="J40" s="25"/>
      <c r="K40" s="25">
        <v>2162.8000000000002</v>
      </c>
      <c r="L40" s="25">
        <v>6</v>
      </c>
      <c r="M40" s="25">
        <v>320.10000000000002</v>
      </c>
      <c r="N40" s="25">
        <v>12.9</v>
      </c>
      <c r="O40" s="25">
        <v>13.8</v>
      </c>
      <c r="P40" s="25">
        <v>24.7</v>
      </c>
      <c r="Q40" s="25">
        <v>88.8</v>
      </c>
      <c r="R40" s="17"/>
      <c r="S40" s="48"/>
      <c r="T40" s="47"/>
      <c r="U40" s="47"/>
      <c r="V40" s="32"/>
    </row>
    <row r="41" spans="1:22" ht="26.25" customHeight="1" x14ac:dyDescent="0.25">
      <c r="A41" s="39">
        <v>611033</v>
      </c>
      <c r="B41" s="5" t="s">
        <v>61</v>
      </c>
      <c r="C41" s="27">
        <f t="shared" si="7"/>
        <v>7363.7</v>
      </c>
      <c r="D41" s="25">
        <v>6077.5</v>
      </c>
      <c r="E41" s="25">
        <v>1286.2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17"/>
      <c r="V41" s="32"/>
    </row>
    <row r="42" spans="1:22" ht="27.75" customHeight="1" x14ac:dyDescent="0.25">
      <c r="A42" s="39">
        <v>611200</v>
      </c>
      <c r="B42" s="5" t="s">
        <v>61</v>
      </c>
      <c r="C42" s="27">
        <f>SUM(D42:P42)</f>
        <v>18</v>
      </c>
      <c r="D42" s="25">
        <v>14.8</v>
      </c>
      <c r="E42" s="25">
        <v>3.2</v>
      </c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17"/>
    </row>
    <row r="43" spans="1:22" ht="28.5" hidden="1" customHeight="1" x14ac:dyDescent="0.25">
      <c r="A43" s="64">
        <v>611271</v>
      </c>
      <c r="B43" s="5" t="s">
        <v>61</v>
      </c>
      <c r="C43" s="27">
        <f t="shared" ref="C43:C44" si="8">SUM(D43:P43)</f>
        <v>0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17"/>
    </row>
    <row r="44" spans="1:22" ht="28.5" customHeight="1" x14ac:dyDescent="0.25">
      <c r="A44" s="64">
        <v>611600</v>
      </c>
      <c r="B44" s="5" t="s">
        <v>61</v>
      </c>
      <c r="C44" s="27">
        <f t="shared" si="8"/>
        <v>528.6</v>
      </c>
      <c r="D44" s="25">
        <v>436.5</v>
      </c>
      <c r="E44" s="25">
        <v>92.1</v>
      </c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17"/>
    </row>
    <row r="45" spans="1:22" ht="26.25" customHeight="1" x14ac:dyDescent="0.25">
      <c r="A45" s="39">
        <v>611023</v>
      </c>
      <c r="B45" s="5" t="s">
        <v>19</v>
      </c>
      <c r="C45" s="27">
        <f t="shared" si="7"/>
        <v>9222.6</v>
      </c>
      <c r="D45" s="25">
        <v>3360</v>
      </c>
      <c r="E45" s="25">
        <v>786</v>
      </c>
      <c r="F45" s="25">
        <v>237.4</v>
      </c>
      <c r="G45" s="25">
        <v>50</v>
      </c>
      <c r="H45" s="25">
        <v>2236.5</v>
      </c>
      <c r="I45" s="25">
        <v>80.8</v>
      </c>
      <c r="J45" s="25"/>
      <c r="K45" s="25"/>
      <c r="L45" s="25"/>
      <c r="M45" s="25">
        <v>1007.1</v>
      </c>
      <c r="N45" s="25">
        <v>1425.7</v>
      </c>
      <c r="O45" s="25">
        <v>8</v>
      </c>
      <c r="P45" s="25">
        <v>31.1</v>
      </c>
      <c r="Q45" s="25">
        <v>115.4</v>
      </c>
      <c r="R45" s="17"/>
      <c r="S45" s="20"/>
    </row>
    <row r="46" spans="1:22" ht="26.25" customHeight="1" x14ac:dyDescent="0.25">
      <c r="A46" s="39">
        <v>611033</v>
      </c>
      <c r="B46" s="5" t="s">
        <v>19</v>
      </c>
      <c r="C46" s="27">
        <f t="shared" si="7"/>
        <v>5854</v>
      </c>
      <c r="D46" s="25">
        <v>4793.5</v>
      </c>
      <c r="E46" s="25">
        <v>1060.5</v>
      </c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17"/>
    </row>
    <row r="47" spans="1:22" ht="26.25" customHeight="1" x14ac:dyDescent="0.25">
      <c r="A47" s="39">
        <v>611600</v>
      </c>
      <c r="B47" s="5" t="s">
        <v>19</v>
      </c>
      <c r="C47" s="27">
        <f t="shared" si="7"/>
        <v>381.59999999999997</v>
      </c>
      <c r="D47" s="25">
        <v>312.89999999999998</v>
      </c>
      <c r="E47" s="25">
        <v>68.7</v>
      </c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17"/>
    </row>
    <row r="48" spans="1:22" ht="21" customHeight="1" x14ac:dyDescent="0.25">
      <c r="A48" s="39">
        <v>611023</v>
      </c>
      <c r="B48" s="6" t="s">
        <v>50</v>
      </c>
      <c r="C48" s="27">
        <f t="shared" si="7"/>
        <v>1191.8000000000002</v>
      </c>
      <c r="D48" s="25">
        <v>507.1</v>
      </c>
      <c r="E48" s="25">
        <v>111.8</v>
      </c>
      <c r="F48" s="25">
        <v>17</v>
      </c>
      <c r="G48" s="25"/>
      <c r="H48" s="25">
        <v>190.1</v>
      </c>
      <c r="I48" s="25">
        <v>33.200000000000003</v>
      </c>
      <c r="J48" s="25"/>
      <c r="K48" s="25">
        <v>53</v>
      </c>
      <c r="L48" s="25">
        <v>35</v>
      </c>
      <c r="M48" s="25">
        <v>133.4</v>
      </c>
      <c r="N48" s="25">
        <v>104.4</v>
      </c>
      <c r="O48" s="25">
        <v>6.8</v>
      </c>
      <c r="P48" s="25"/>
      <c r="Q48" s="25">
        <v>20.9</v>
      </c>
      <c r="R48" s="17"/>
    </row>
    <row r="49" spans="1:20" ht="20.25" customHeight="1" x14ac:dyDescent="0.25">
      <c r="A49" s="39">
        <v>611033</v>
      </c>
      <c r="B49" s="6" t="s">
        <v>50</v>
      </c>
      <c r="C49" s="27">
        <f t="shared" si="7"/>
        <v>775.40000000000009</v>
      </c>
      <c r="D49" s="25">
        <v>632.1</v>
      </c>
      <c r="E49" s="25">
        <v>143.30000000000001</v>
      </c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17"/>
    </row>
    <row r="50" spans="1:20" ht="20.25" customHeight="1" x14ac:dyDescent="0.25">
      <c r="A50" s="39">
        <v>611600</v>
      </c>
      <c r="B50" s="6" t="s">
        <v>50</v>
      </c>
      <c r="C50" s="27">
        <f t="shared" si="7"/>
        <v>105.3</v>
      </c>
      <c r="D50" s="25">
        <v>86.8</v>
      </c>
      <c r="E50" s="25">
        <v>18.5</v>
      </c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17"/>
    </row>
    <row r="51" spans="1:20" ht="19.5" customHeight="1" x14ac:dyDescent="0.25">
      <c r="A51" s="39"/>
      <c r="B51" s="19" t="s">
        <v>43</v>
      </c>
      <c r="C51" s="27">
        <f t="shared" ref="C51:Q51" si="9">C23+C27+C30+C35+C40+C45+C48</f>
        <v>32023.500000000004</v>
      </c>
      <c r="D51" s="27">
        <f t="shared" si="9"/>
        <v>13804.500000000002</v>
      </c>
      <c r="E51" s="27">
        <f t="shared" si="9"/>
        <v>2967.1000000000004</v>
      </c>
      <c r="F51" s="27">
        <f t="shared" si="9"/>
        <v>999.1</v>
      </c>
      <c r="G51" s="27">
        <f t="shared" si="9"/>
        <v>61.1</v>
      </c>
      <c r="H51" s="27">
        <f t="shared" si="9"/>
        <v>3341.6</v>
      </c>
      <c r="I51" s="27">
        <f t="shared" si="9"/>
        <v>738.2</v>
      </c>
      <c r="J51" s="27">
        <f t="shared" si="9"/>
        <v>0</v>
      </c>
      <c r="K51" s="27">
        <f t="shared" si="9"/>
        <v>4094</v>
      </c>
      <c r="L51" s="27">
        <f t="shared" si="9"/>
        <v>93.300000000000011</v>
      </c>
      <c r="M51" s="27">
        <f t="shared" si="9"/>
        <v>2609.4</v>
      </c>
      <c r="N51" s="27">
        <f t="shared" si="9"/>
        <v>3200.9</v>
      </c>
      <c r="O51" s="27">
        <f t="shared" si="9"/>
        <v>51.2</v>
      </c>
      <c r="P51" s="27">
        <f t="shared" si="9"/>
        <v>63.1</v>
      </c>
      <c r="Q51" s="27">
        <f t="shared" si="9"/>
        <v>377.79999999999995</v>
      </c>
      <c r="R51" s="17"/>
    </row>
    <row r="52" spans="1:20" ht="19.5" customHeight="1" x14ac:dyDescent="0.25">
      <c r="A52" s="39"/>
      <c r="B52" s="19" t="s">
        <v>44</v>
      </c>
      <c r="C52" s="27">
        <f>C24+C28+C31+C36+C41+C46+C49</f>
        <v>30501.200000000001</v>
      </c>
      <c r="D52" s="27">
        <f>D24+D28+D31+D36+D41+D46+D49</f>
        <v>25121.8</v>
      </c>
      <c r="E52" s="27">
        <f>E24+E28+E31+E36+E41+E46+E49</f>
        <v>5379.4</v>
      </c>
      <c r="F52" s="27">
        <v>0</v>
      </c>
      <c r="G52" s="27">
        <v>0</v>
      </c>
      <c r="H52" s="27">
        <f t="shared" ref="H52:Q52" si="10">H24+H28+H31+H36+H41+H46+H49</f>
        <v>0</v>
      </c>
      <c r="I52" s="27">
        <f t="shared" si="10"/>
        <v>0</v>
      </c>
      <c r="J52" s="27">
        <f t="shared" si="10"/>
        <v>0</v>
      </c>
      <c r="K52" s="27">
        <f t="shared" si="10"/>
        <v>0</v>
      </c>
      <c r="L52" s="27">
        <v>0</v>
      </c>
      <c r="M52" s="27">
        <f t="shared" si="10"/>
        <v>0</v>
      </c>
      <c r="N52" s="27">
        <f t="shared" si="10"/>
        <v>0</v>
      </c>
      <c r="O52" s="27">
        <f t="shared" si="10"/>
        <v>0</v>
      </c>
      <c r="P52" s="27">
        <f t="shared" si="10"/>
        <v>0</v>
      </c>
      <c r="Q52" s="27">
        <f t="shared" si="10"/>
        <v>0</v>
      </c>
      <c r="R52" s="17"/>
    </row>
    <row r="53" spans="1:20" ht="18.75" customHeight="1" x14ac:dyDescent="0.25">
      <c r="A53" s="39"/>
      <c r="B53" s="19" t="s">
        <v>88</v>
      </c>
      <c r="C53" s="27">
        <f t="shared" ref="C53:Q53" si="11">C25+C32+C37+C42</f>
        <v>142.6</v>
      </c>
      <c r="D53" s="27">
        <f t="shared" si="11"/>
        <v>116.99999999999999</v>
      </c>
      <c r="E53" s="27">
        <f t="shared" si="11"/>
        <v>25.599999999999998</v>
      </c>
      <c r="F53" s="27">
        <f t="shared" si="11"/>
        <v>0</v>
      </c>
      <c r="G53" s="27">
        <f t="shared" si="11"/>
        <v>0</v>
      </c>
      <c r="H53" s="27">
        <f t="shared" si="11"/>
        <v>0</v>
      </c>
      <c r="I53" s="27">
        <f t="shared" si="11"/>
        <v>0</v>
      </c>
      <c r="J53" s="27">
        <f t="shared" si="11"/>
        <v>0</v>
      </c>
      <c r="K53" s="27">
        <f t="shared" si="11"/>
        <v>0</v>
      </c>
      <c r="L53" s="27">
        <f t="shared" si="11"/>
        <v>0</v>
      </c>
      <c r="M53" s="27">
        <f t="shared" si="11"/>
        <v>0</v>
      </c>
      <c r="N53" s="27">
        <f t="shared" si="11"/>
        <v>0</v>
      </c>
      <c r="O53" s="27">
        <f t="shared" si="11"/>
        <v>0</v>
      </c>
      <c r="P53" s="27">
        <f t="shared" si="11"/>
        <v>0</v>
      </c>
      <c r="Q53" s="27">
        <f t="shared" si="11"/>
        <v>0</v>
      </c>
      <c r="R53" s="17"/>
    </row>
    <row r="54" spans="1:20" ht="18.75" customHeight="1" x14ac:dyDescent="0.25">
      <c r="A54" s="65"/>
      <c r="B54" s="19" t="s">
        <v>101</v>
      </c>
      <c r="C54" s="27">
        <f>C29+C34+C39+C44+C47+C50</f>
        <v>2151.1000000000004</v>
      </c>
      <c r="D54" s="27">
        <f t="shared" ref="D54:E54" si="12">D29+D34+D39+D44+D47+D50</f>
        <v>1772.3</v>
      </c>
      <c r="E54" s="27">
        <f t="shared" si="12"/>
        <v>378.8</v>
      </c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62"/>
      <c r="R54" s="17"/>
    </row>
    <row r="55" spans="1:20" ht="30.75" customHeight="1" x14ac:dyDescent="0.25">
      <c r="A55" s="39">
        <v>611025</v>
      </c>
      <c r="B55" s="5" t="s">
        <v>66</v>
      </c>
      <c r="C55" s="27">
        <f t="shared" si="5"/>
        <v>5899.9</v>
      </c>
      <c r="D55" s="25">
        <v>3323</v>
      </c>
      <c r="E55" s="25">
        <v>696.8</v>
      </c>
      <c r="F55" s="25">
        <v>210.8</v>
      </c>
      <c r="G55" s="25">
        <v>3</v>
      </c>
      <c r="H55" s="25">
        <v>639.79999999999995</v>
      </c>
      <c r="I55" s="25">
        <v>94.9</v>
      </c>
      <c r="J55" s="25"/>
      <c r="K55" s="25"/>
      <c r="L55" s="25">
        <v>57.9</v>
      </c>
      <c r="M55" s="25">
        <v>466.4</v>
      </c>
      <c r="N55" s="25">
        <v>401.6</v>
      </c>
      <c r="O55" s="25">
        <v>5.7</v>
      </c>
      <c r="P55" s="25"/>
      <c r="Q55" s="31"/>
      <c r="R55" s="15"/>
      <c r="S55" s="20"/>
      <c r="T55" s="20"/>
    </row>
    <row r="56" spans="1:20" ht="29.25" customHeight="1" x14ac:dyDescent="0.25">
      <c r="A56" s="39">
        <v>611035</v>
      </c>
      <c r="B56" s="5" t="s">
        <v>66</v>
      </c>
      <c r="C56" s="27">
        <f t="shared" si="5"/>
        <v>7062.5</v>
      </c>
      <c r="D56" s="25">
        <v>5796.5</v>
      </c>
      <c r="E56" s="25">
        <v>1266</v>
      </c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31"/>
      <c r="R56" s="15"/>
      <c r="S56" s="17"/>
    </row>
    <row r="57" spans="1:20" ht="29.25" hidden="1" customHeight="1" x14ac:dyDescent="0.25">
      <c r="A57" s="64">
        <v>611271</v>
      </c>
      <c r="B57" s="5" t="s">
        <v>66</v>
      </c>
      <c r="C57" s="27">
        <f t="shared" si="5"/>
        <v>0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15"/>
      <c r="S57" s="17"/>
    </row>
    <row r="58" spans="1:20" ht="29.25" customHeight="1" x14ac:dyDescent="0.25">
      <c r="A58" s="64">
        <v>611600</v>
      </c>
      <c r="B58" s="5" t="s">
        <v>66</v>
      </c>
      <c r="C58" s="27">
        <f t="shared" si="5"/>
        <v>550.79999999999995</v>
      </c>
      <c r="D58" s="25">
        <v>454.4</v>
      </c>
      <c r="E58" s="25">
        <v>96.4</v>
      </c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60"/>
      <c r="R58" s="15"/>
      <c r="S58" s="17"/>
    </row>
    <row r="59" spans="1:20" ht="24.75" customHeight="1" x14ac:dyDescent="0.25">
      <c r="A59" s="39">
        <v>611025</v>
      </c>
      <c r="B59" s="6" t="s">
        <v>58</v>
      </c>
      <c r="C59" s="27">
        <f t="shared" si="5"/>
        <v>4579.1000000000004</v>
      </c>
      <c r="D59" s="25">
        <v>2076.6999999999998</v>
      </c>
      <c r="E59" s="25">
        <v>416.6</v>
      </c>
      <c r="F59" s="25">
        <v>8.1</v>
      </c>
      <c r="G59" s="25">
        <v>9.6</v>
      </c>
      <c r="H59" s="25">
        <v>642</v>
      </c>
      <c r="I59" s="25">
        <v>335.3</v>
      </c>
      <c r="J59" s="25"/>
      <c r="K59" s="26"/>
      <c r="L59" s="25">
        <v>12.5</v>
      </c>
      <c r="M59" s="25">
        <v>327.10000000000002</v>
      </c>
      <c r="N59" s="25">
        <v>744.3</v>
      </c>
      <c r="O59" s="25">
        <v>6.6</v>
      </c>
      <c r="P59" s="25">
        <v>0.3</v>
      </c>
      <c r="Q59" s="26"/>
      <c r="R59" s="15"/>
      <c r="S59" s="20"/>
      <c r="T59" s="20"/>
    </row>
    <row r="60" spans="1:20" ht="26.25" customHeight="1" x14ac:dyDescent="0.25">
      <c r="A60" s="39">
        <v>611035</v>
      </c>
      <c r="B60" s="6" t="s">
        <v>74</v>
      </c>
      <c r="C60" s="27">
        <f t="shared" si="5"/>
        <v>7764.5</v>
      </c>
      <c r="D60" s="25">
        <v>6376.4</v>
      </c>
      <c r="E60" s="25">
        <v>1388.1</v>
      </c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31"/>
      <c r="R60" s="15"/>
      <c r="S60" s="17"/>
      <c r="T60" s="20"/>
    </row>
    <row r="61" spans="1:20" ht="0.75" hidden="1" customHeight="1" x14ac:dyDescent="0.25">
      <c r="A61" s="64">
        <v>611271</v>
      </c>
      <c r="B61" s="6" t="s">
        <v>74</v>
      </c>
      <c r="C61" s="27">
        <f t="shared" si="5"/>
        <v>0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15"/>
      <c r="S61" s="17"/>
      <c r="T61" s="20"/>
    </row>
    <row r="62" spans="1:20" ht="21.75" customHeight="1" x14ac:dyDescent="0.25">
      <c r="A62" s="64">
        <v>611600</v>
      </c>
      <c r="B62" s="6" t="s">
        <v>74</v>
      </c>
      <c r="C62" s="27">
        <f t="shared" si="5"/>
        <v>508.3</v>
      </c>
      <c r="D62" s="25">
        <v>417.5</v>
      </c>
      <c r="E62" s="25">
        <v>90.8</v>
      </c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60"/>
      <c r="R62" s="15"/>
      <c r="S62" s="17"/>
      <c r="T62" s="20"/>
    </row>
    <row r="63" spans="1:20" ht="30.75" customHeight="1" x14ac:dyDescent="0.25">
      <c r="A63" s="39">
        <v>611025</v>
      </c>
      <c r="B63" s="6" t="s">
        <v>60</v>
      </c>
      <c r="C63" s="27">
        <f t="shared" si="5"/>
        <v>5942.2000000000016</v>
      </c>
      <c r="D63" s="25">
        <v>3056.3</v>
      </c>
      <c r="E63" s="25">
        <v>603.29999999999995</v>
      </c>
      <c r="F63" s="25">
        <v>107.7</v>
      </c>
      <c r="G63" s="25">
        <v>35</v>
      </c>
      <c r="H63" s="25">
        <v>1107.9000000000001</v>
      </c>
      <c r="I63" s="25">
        <v>91.6</v>
      </c>
      <c r="J63" s="25"/>
      <c r="K63" s="25"/>
      <c r="L63" s="25">
        <v>47.3</v>
      </c>
      <c r="M63" s="25">
        <v>272.60000000000002</v>
      </c>
      <c r="N63" s="25">
        <v>613</v>
      </c>
      <c r="O63" s="25">
        <v>7.2</v>
      </c>
      <c r="P63" s="25">
        <v>0.3</v>
      </c>
      <c r="Q63" s="26"/>
      <c r="R63" s="15"/>
      <c r="S63" s="17"/>
      <c r="T63" s="20"/>
    </row>
    <row r="64" spans="1:20" ht="31.5" customHeight="1" x14ac:dyDescent="0.25">
      <c r="A64" s="39">
        <v>611035</v>
      </c>
      <c r="B64" s="6" t="s">
        <v>60</v>
      </c>
      <c r="C64" s="27">
        <f t="shared" si="5"/>
        <v>9092</v>
      </c>
      <c r="D64" s="25">
        <v>7652.5</v>
      </c>
      <c r="E64" s="25">
        <v>1439.5</v>
      </c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31"/>
      <c r="R64" s="20"/>
      <c r="S64" s="17"/>
      <c r="T64" s="20"/>
    </row>
    <row r="65" spans="1:23" ht="32.25" hidden="1" customHeight="1" x14ac:dyDescent="0.25">
      <c r="A65" s="64">
        <v>611271</v>
      </c>
      <c r="B65" s="6" t="s">
        <v>60</v>
      </c>
      <c r="C65" s="27">
        <f t="shared" si="5"/>
        <v>0</v>
      </c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31"/>
      <c r="R65" s="20"/>
      <c r="S65" s="17"/>
      <c r="T65" s="20"/>
    </row>
    <row r="66" spans="1:23" ht="32.25" customHeight="1" x14ac:dyDescent="0.25">
      <c r="A66" s="64">
        <v>611600</v>
      </c>
      <c r="B66" s="6" t="s">
        <v>60</v>
      </c>
      <c r="C66" s="27">
        <f t="shared" si="5"/>
        <v>590.6</v>
      </c>
      <c r="D66" s="25">
        <v>491.1</v>
      </c>
      <c r="E66" s="25">
        <v>99.5</v>
      </c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31"/>
      <c r="R66" s="20"/>
      <c r="S66" s="17"/>
      <c r="T66" s="20"/>
    </row>
    <row r="67" spans="1:23" ht="20.25" customHeight="1" x14ac:dyDescent="0.25">
      <c r="A67" s="39"/>
      <c r="B67" s="19" t="s">
        <v>51</v>
      </c>
      <c r="C67" s="27">
        <f>C55+C59+C63</f>
        <v>16421.2</v>
      </c>
      <c r="D67" s="27">
        <f>D55+D59+D63</f>
        <v>8456</v>
      </c>
      <c r="E67" s="27">
        <f t="shared" ref="E67:Q67" si="13">E55+E59+E63</f>
        <v>1716.7</v>
      </c>
      <c r="F67" s="27">
        <f t="shared" si="13"/>
        <v>326.60000000000002</v>
      </c>
      <c r="G67" s="27">
        <f t="shared" si="13"/>
        <v>47.6</v>
      </c>
      <c r="H67" s="27">
        <f t="shared" si="13"/>
        <v>2389.6999999999998</v>
      </c>
      <c r="I67" s="27">
        <f t="shared" si="13"/>
        <v>521.80000000000007</v>
      </c>
      <c r="J67" s="27">
        <f t="shared" si="13"/>
        <v>0</v>
      </c>
      <c r="K67" s="27">
        <f t="shared" si="13"/>
        <v>0</v>
      </c>
      <c r="L67" s="27">
        <f t="shared" si="13"/>
        <v>117.7</v>
      </c>
      <c r="M67" s="27">
        <f t="shared" si="13"/>
        <v>1066.0999999999999</v>
      </c>
      <c r="N67" s="27">
        <f t="shared" si="13"/>
        <v>1758.9</v>
      </c>
      <c r="O67" s="27">
        <f t="shared" si="13"/>
        <v>19.5</v>
      </c>
      <c r="P67" s="27">
        <f t="shared" si="13"/>
        <v>0.6</v>
      </c>
      <c r="Q67" s="27">
        <f t="shared" si="13"/>
        <v>0</v>
      </c>
      <c r="S67" s="17"/>
    </row>
    <row r="68" spans="1:23" ht="16.5" customHeight="1" x14ac:dyDescent="0.25">
      <c r="A68" s="39"/>
      <c r="B68" s="19" t="s">
        <v>52</v>
      </c>
      <c r="C68" s="27">
        <f>C56+C60+C64</f>
        <v>23919</v>
      </c>
      <c r="D68" s="27">
        <f>D56+D60+D64</f>
        <v>19825.400000000001</v>
      </c>
      <c r="E68" s="27">
        <f t="shared" ref="E68:Q68" si="14">E56+E60+E64</f>
        <v>4093.6</v>
      </c>
      <c r="F68" s="27">
        <f t="shared" si="14"/>
        <v>0</v>
      </c>
      <c r="G68" s="27">
        <f t="shared" si="14"/>
        <v>0</v>
      </c>
      <c r="H68" s="27">
        <f t="shared" si="14"/>
        <v>0</v>
      </c>
      <c r="I68" s="27">
        <f t="shared" si="14"/>
        <v>0</v>
      </c>
      <c r="J68" s="27">
        <f t="shared" si="14"/>
        <v>0</v>
      </c>
      <c r="K68" s="27">
        <f t="shared" si="14"/>
        <v>0</v>
      </c>
      <c r="L68" s="27">
        <f t="shared" si="14"/>
        <v>0</v>
      </c>
      <c r="M68" s="27">
        <f t="shared" si="14"/>
        <v>0</v>
      </c>
      <c r="N68" s="27">
        <f t="shared" si="14"/>
        <v>0</v>
      </c>
      <c r="O68" s="27">
        <f t="shared" si="14"/>
        <v>0</v>
      </c>
      <c r="P68" s="27">
        <f t="shared" si="14"/>
        <v>0</v>
      </c>
      <c r="Q68" s="27">
        <f t="shared" si="14"/>
        <v>0</v>
      </c>
      <c r="S68" s="17"/>
    </row>
    <row r="69" spans="1:23" ht="16.5" customHeight="1" x14ac:dyDescent="0.25">
      <c r="A69" s="39"/>
      <c r="B69" s="19" t="s">
        <v>101</v>
      </c>
      <c r="C69" s="27">
        <f>C58+C62+C66</f>
        <v>1649.6999999999998</v>
      </c>
      <c r="D69" s="27">
        <f t="shared" ref="D69:E69" si="15">D58+D62+D66</f>
        <v>1363</v>
      </c>
      <c r="E69" s="27">
        <f t="shared" si="15"/>
        <v>286.7</v>
      </c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62"/>
      <c r="S69" s="17"/>
    </row>
    <row r="70" spans="1:23" ht="24.75" customHeight="1" x14ac:dyDescent="0.25">
      <c r="A70" s="7">
        <v>611070</v>
      </c>
      <c r="B70" s="6" t="s">
        <v>20</v>
      </c>
      <c r="C70" s="27">
        <f t="shared" si="5"/>
        <v>3331.7999999999997</v>
      </c>
      <c r="D70" s="25">
        <v>2379.1</v>
      </c>
      <c r="E70" s="25">
        <v>544.5</v>
      </c>
      <c r="F70" s="25">
        <v>16.600000000000001</v>
      </c>
      <c r="G70" s="25"/>
      <c r="H70" s="25"/>
      <c r="I70" s="25">
        <v>30.6</v>
      </c>
      <c r="J70" s="25">
        <v>0.5</v>
      </c>
      <c r="K70" s="25"/>
      <c r="L70" s="25">
        <v>3</v>
      </c>
      <c r="M70" s="25">
        <v>96.2</v>
      </c>
      <c r="N70" s="25">
        <v>255.4</v>
      </c>
      <c r="O70" s="25">
        <v>5.0999999999999996</v>
      </c>
      <c r="P70" s="25">
        <v>0.8</v>
      </c>
      <c r="Q70" s="31"/>
      <c r="R70" s="15"/>
      <c r="S70" s="17"/>
    </row>
    <row r="71" spans="1:23" ht="24.75" customHeight="1" x14ac:dyDescent="0.25">
      <c r="A71" s="7">
        <v>611070</v>
      </c>
      <c r="B71" s="6" t="s">
        <v>75</v>
      </c>
      <c r="C71" s="27">
        <f t="shared" si="5"/>
        <v>3255.2000000000003</v>
      </c>
      <c r="D71" s="25">
        <v>2567.1</v>
      </c>
      <c r="E71" s="25">
        <v>564.1</v>
      </c>
      <c r="F71" s="25">
        <v>29.6</v>
      </c>
      <c r="G71" s="25"/>
      <c r="H71" s="25"/>
      <c r="I71" s="25">
        <v>14.4</v>
      </c>
      <c r="J71" s="25">
        <v>2.8</v>
      </c>
      <c r="K71" s="25">
        <v>51.8</v>
      </c>
      <c r="L71" s="25">
        <v>1.3</v>
      </c>
      <c r="M71" s="25">
        <v>24.1</v>
      </c>
      <c r="N71" s="25"/>
      <c r="O71" s="25"/>
      <c r="P71" s="25"/>
      <c r="Q71" s="26"/>
      <c r="R71" s="15"/>
      <c r="S71" s="17"/>
    </row>
    <row r="72" spans="1:23" ht="29.25" customHeight="1" x14ac:dyDescent="0.25">
      <c r="A72" s="7">
        <v>611070</v>
      </c>
      <c r="B72" s="6" t="s">
        <v>21</v>
      </c>
      <c r="C72" s="27">
        <f t="shared" si="5"/>
        <v>3611.4</v>
      </c>
      <c r="D72" s="25">
        <v>2800</v>
      </c>
      <c r="E72" s="25">
        <v>642.20000000000005</v>
      </c>
      <c r="F72" s="25">
        <v>40.9</v>
      </c>
      <c r="G72" s="25"/>
      <c r="H72" s="25"/>
      <c r="I72" s="25">
        <v>29.4</v>
      </c>
      <c r="J72" s="25">
        <v>4.7</v>
      </c>
      <c r="K72" s="25"/>
      <c r="L72" s="25">
        <v>2</v>
      </c>
      <c r="M72" s="25">
        <v>7</v>
      </c>
      <c r="N72" s="25">
        <v>82.4</v>
      </c>
      <c r="O72" s="25"/>
      <c r="P72" s="25">
        <v>2.8</v>
      </c>
      <c r="Q72" s="31"/>
      <c r="R72" s="15"/>
      <c r="S72" s="17"/>
    </row>
    <row r="73" spans="1:23" ht="26.25" customHeight="1" x14ac:dyDescent="0.25">
      <c r="A73" s="7">
        <v>611070</v>
      </c>
      <c r="B73" s="6" t="s">
        <v>22</v>
      </c>
      <c r="C73" s="27">
        <f t="shared" si="5"/>
        <v>3237.1999999999994</v>
      </c>
      <c r="D73" s="25">
        <v>2479.1999999999998</v>
      </c>
      <c r="E73" s="25">
        <v>471.1</v>
      </c>
      <c r="F73" s="25">
        <v>8.1</v>
      </c>
      <c r="G73" s="25"/>
      <c r="H73" s="25"/>
      <c r="I73" s="25">
        <v>14.9</v>
      </c>
      <c r="J73" s="25"/>
      <c r="K73" s="25">
        <v>218.4</v>
      </c>
      <c r="L73" s="25">
        <v>0.2</v>
      </c>
      <c r="M73" s="25">
        <v>42.7</v>
      </c>
      <c r="N73" s="25"/>
      <c r="O73" s="25">
        <v>2.6</v>
      </c>
      <c r="P73" s="25"/>
      <c r="Q73" s="31"/>
      <c r="R73" s="15"/>
      <c r="S73" s="17"/>
    </row>
    <row r="74" spans="1:23" ht="20.25" customHeight="1" x14ac:dyDescent="0.25">
      <c r="A74" s="7"/>
      <c r="B74" s="19" t="s">
        <v>36</v>
      </c>
      <c r="C74" s="27">
        <f t="shared" ref="C74:Q74" si="16">SUM(C70:C73)</f>
        <v>13435.599999999999</v>
      </c>
      <c r="D74" s="27">
        <f t="shared" si="16"/>
        <v>10225.4</v>
      </c>
      <c r="E74" s="27">
        <f t="shared" si="16"/>
        <v>2221.9</v>
      </c>
      <c r="F74" s="27">
        <f t="shared" si="16"/>
        <v>95.199999999999989</v>
      </c>
      <c r="G74" s="27">
        <f t="shared" si="16"/>
        <v>0</v>
      </c>
      <c r="H74" s="27">
        <f t="shared" si="16"/>
        <v>0</v>
      </c>
      <c r="I74" s="27">
        <f t="shared" si="16"/>
        <v>89.300000000000011</v>
      </c>
      <c r="J74" s="27">
        <f t="shared" si="16"/>
        <v>8</v>
      </c>
      <c r="K74" s="27">
        <f t="shared" si="16"/>
        <v>270.2</v>
      </c>
      <c r="L74" s="27">
        <f t="shared" si="16"/>
        <v>6.5</v>
      </c>
      <c r="M74" s="27">
        <f t="shared" si="16"/>
        <v>170</v>
      </c>
      <c r="N74" s="27">
        <f t="shared" si="16"/>
        <v>337.8</v>
      </c>
      <c r="O74" s="27">
        <f t="shared" si="16"/>
        <v>7.6999999999999993</v>
      </c>
      <c r="P74" s="27">
        <f t="shared" si="16"/>
        <v>3.5999999999999996</v>
      </c>
      <c r="Q74" s="27">
        <f t="shared" si="16"/>
        <v>0</v>
      </c>
      <c r="S74" s="17"/>
    </row>
    <row r="75" spans="1:23" ht="30" customHeight="1" x14ac:dyDescent="0.25">
      <c r="A75" s="7">
        <v>611101</v>
      </c>
      <c r="B75" s="6" t="s">
        <v>67</v>
      </c>
      <c r="C75" s="27">
        <f t="shared" si="5"/>
        <v>18431.8</v>
      </c>
      <c r="D75" s="25">
        <v>12060.9</v>
      </c>
      <c r="E75" s="25">
        <v>2653.5</v>
      </c>
      <c r="F75" s="25">
        <v>4.9000000000000004</v>
      </c>
      <c r="G75" s="25"/>
      <c r="H75" s="25">
        <v>75.3</v>
      </c>
      <c r="I75" s="25">
        <v>3.1</v>
      </c>
      <c r="J75" s="25"/>
      <c r="K75" s="25">
        <v>1454</v>
      </c>
      <c r="L75" s="25">
        <v>61.7</v>
      </c>
      <c r="M75" s="25">
        <v>388.3</v>
      </c>
      <c r="N75" s="25"/>
      <c r="O75" s="25"/>
      <c r="P75" s="25">
        <v>1730.1</v>
      </c>
      <c r="Q75" s="26">
        <v>186.3</v>
      </c>
      <c r="R75" s="15"/>
      <c r="S75" s="17"/>
    </row>
    <row r="76" spans="1:23" ht="30" customHeight="1" x14ac:dyDescent="0.25">
      <c r="A76" s="7">
        <v>611102</v>
      </c>
      <c r="B76" s="6" t="s">
        <v>67</v>
      </c>
      <c r="C76" s="67">
        <f t="shared" si="5"/>
        <v>2053.6999999999998</v>
      </c>
      <c r="D76" s="25">
        <v>1683.5</v>
      </c>
      <c r="E76" s="25">
        <v>370.2</v>
      </c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52"/>
      <c r="W76" t="s">
        <v>98</v>
      </c>
    </row>
    <row r="77" spans="1:23" ht="30" customHeight="1" x14ac:dyDescent="0.25">
      <c r="A77" s="10">
        <v>611221</v>
      </c>
      <c r="B77" s="6" t="s">
        <v>67</v>
      </c>
      <c r="C77" s="67">
        <f t="shared" si="5"/>
        <v>305</v>
      </c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>
        <v>305</v>
      </c>
      <c r="Q77" s="25"/>
      <c r="R77" s="66"/>
    </row>
    <row r="78" spans="1:23" ht="22.5" customHeight="1" x14ac:dyDescent="0.25">
      <c r="A78" s="7">
        <v>611101</v>
      </c>
      <c r="B78" s="6" t="s">
        <v>76</v>
      </c>
      <c r="C78" s="27">
        <f t="shared" si="5"/>
        <v>16068.8</v>
      </c>
      <c r="D78" s="25">
        <v>9848.2000000000007</v>
      </c>
      <c r="E78" s="25">
        <v>1412.4</v>
      </c>
      <c r="F78" s="50"/>
      <c r="G78" s="25"/>
      <c r="H78" s="25">
        <v>231.6</v>
      </c>
      <c r="I78" s="25"/>
      <c r="J78" s="25"/>
      <c r="K78" s="25"/>
      <c r="L78" s="25">
        <v>92.8</v>
      </c>
      <c r="M78" s="25">
        <v>345</v>
      </c>
      <c r="N78" s="25">
        <v>605.9</v>
      </c>
      <c r="O78" s="25"/>
      <c r="P78" s="25">
        <v>3532.9</v>
      </c>
      <c r="Q78" s="25">
        <v>207.2</v>
      </c>
      <c r="S78" s="20"/>
    </row>
    <row r="79" spans="1:23" ht="22.5" customHeight="1" x14ac:dyDescent="0.25">
      <c r="A79" s="7">
        <v>611102</v>
      </c>
      <c r="B79" s="6" t="s">
        <v>76</v>
      </c>
      <c r="C79" s="27">
        <f t="shared" si="5"/>
        <v>1535.3</v>
      </c>
      <c r="D79" s="25">
        <v>1302</v>
      </c>
      <c r="E79" s="25">
        <v>233.3</v>
      </c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52"/>
    </row>
    <row r="80" spans="1:23" ht="21.75" customHeight="1" x14ac:dyDescent="0.25">
      <c r="A80" s="7">
        <v>611101</v>
      </c>
      <c r="B80" s="6" t="s">
        <v>72</v>
      </c>
      <c r="C80" s="27">
        <f t="shared" si="5"/>
        <v>14870.300000000003</v>
      </c>
      <c r="D80" s="25">
        <v>8582.6</v>
      </c>
      <c r="E80" s="25">
        <v>1868.7</v>
      </c>
      <c r="F80" s="25"/>
      <c r="G80" s="25">
        <v>20</v>
      </c>
      <c r="H80" s="25">
        <v>494.1</v>
      </c>
      <c r="I80" s="25"/>
      <c r="J80" s="25"/>
      <c r="K80" s="25"/>
      <c r="L80" s="25">
        <v>24.7</v>
      </c>
      <c r="M80" s="25">
        <v>741.5</v>
      </c>
      <c r="N80" s="25"/>
      <c r="O80" s="25">
        <v>834</v>
      </c>
      <c r="P80" s="25">
        <v>2304.6999999999998</v>
      </c>
      <c r="Q80" s="26">
        <v>143.9</v>
      </c>
      <c r="R80" s="15"/>
      <c r="S80" s="20"/>
    </row>
    <row r="81" spans="1:21" ht="21.75" customHeight="1" x14ac:dyDescent="0.25">
      <c r="A81" s="7">
        <v>611102</v>
      </c>
      <c r="B81" s="6" t="s">
        <v>72</v>
      </c>
      <c r="C81" s="27">
        <f t="shared" si="5"/>
        <v>1774.9</v>
      </c>
      <c r="D81" s="25">
        <v>1455.2</v>
      </c>
      <c r="E81" s="25">
        <v>319.7</v>
      </c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53"/>
    </row>
    <row r="82" spans="1:21" ht="24.75" customHeight="1" x14ac:dyDescent="0.25">
      <c r="A82" s="7">
        <v>611101</v>
      </c>
      <c r="B82" s="6" t="s">
        <v>63</v>
      </c>
      <c r="C82" s="27">
        <f t="shared" si="5"/>
        <v>7821.0000000000009</v>
      </c>
      <c r="D82" s="25">
        <v>3973.5</v>
      </c>
      <c r="E82" s="25">
        <v>874.1</v>
      </c>
      <c r="F82" s="25">
        <v>47.3</v>
      </c>
      <c r="G82" s="25"/>
      <c r="H82" s="25">
        <v>176</v>
      </c>
      <c r="I82" s="25">
        <v>117.1</v>
      </c>
      <c r="J82" s="25"/>
      <c r="K82" s="25"/>
      <c r="L82" s="25">
        <v>34.200000000000003</v>
      </c>
      <c r="M82" s="25">
        <v>200</v>
      </c>
      <c r="N82" s="25">
        <v>565.1</v>
      </c>
      <c r="O82" s="25"/>
      <c r="P82" s="25">
        <v>1833.7</v>
      </c>
      <c r="Q82" s="26">
        <v>72.3</v>
      </c>
      <c r="R82" s="15"/>
    </row>
    <row r="83" spans="1:21" ht="24.75" customHeight="1" x14ac:dyDescent="0.25">
      <c r="A83" s="7">
        <v>611102</v>
      </c>
      <c r="B83" s="6" t="s">
        <v>63</v>
      </c>
      <c r="C83" s="27">
        <f t="shared" si="5"/>
        <v>1579.2</v>
      </c>
      <c r="D83" s="25">
        <v>1294.4000000000001</v>
      </c>
      <c r="E83" s="25">
        <v>284.8</v>
      </c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0"/>
    </row>
    <row r="84" spans="1:21" ht="29.25" customHeight="1" x14ac:dyDescent="0.25">
      <c r="A84" s="7">
        <v>611101</v>
      </c>
      <c r="B84" s="6" t="s">
        <v>77</v>
      </c>
      <c r="C84" s="27">
        <f t="shared" si="5"/>
        <v>8795</v>
      </c>
      <c r="D84" s="25">
        <v>5527.4</v>
      </c>
      <c r="E84" s="25">
        <v>1156.0999999999999</v>
      </c>
      <c r="F84" s="25"/>
      <c r="G84" s="25"/>
      <c r="H84" s="25">
        <v>145.4</v>
      </c>
      <c r="I84" s="25">
        <v>55</v>
      </c>
      <c r="J84" s="25"/>
      <c r="K84" s="25"/>
      <c r="L84" s="25"/>
      <c r="M84" s="25"/>
      <c r="N84" s="25"/>
      <c r="O84" s="25"/>
      <c r="P84" s="25">
        <v>1911.1</v>
      </c>
      <c r="Q84" s="25">
        <v>77.900000000000006</v>
      </c>
      <c r="R84" s="32"/>
    </row>
    <row r="85" spans="1:21" ht="24.75" customHeight="1" x14ac:dyDescent="0.25">
      <c r="A85" s="7">
        <v>611102</v>
      </c>
      <c r="B85" s="6" t="s">
        <v>32</v>
      </c>
      <c r="C85" s="27">
        <f t="shared" si="5"/>
        <v>1608.3000000000002</v>
      </c>
      <c r="D85" s="25">
        <v>1319.7</v>
      </c>
      <c r="E85" s="25">
        <v>288.60000000000002</v>
      </c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0"/>
    </row>
    <row r="86" spans="1:21" ht="22.5" customHeight="1" x14ac:dyDescent="0.25">
      <c r="A86" s="7"/>
      <c r="B86" s="19" t="s">
        <v>53</v>
      </c>
      <c r="C86" s="27">
        <f>C75+C78+C80+C82+C84</f>
        <v>65986.899999999994</v>
      </c>
      <c r="D86" s="27">
        <f t="shared" ref="D86:Q86" si="17">D75+D78+D80+D82+D84</f>
        <v>39992.6</v>
      </c>
      <c r="E86" s="27">
        <f t="shared" si="17"/>
        <v>7964.8000000000011</v>
      </c>
      <c r="F86" s="27">
        <f t="shared" si="17"/>
        <v>52.199999999999996</v>
      </c>
      <c r="G86" s="27">
        <f t="shared" si="17"/>
        <v>20</v>
      </c>
      <c r="H86" s="27">
        <f t="shared" si="17"/>
        <v>1122.4000000000001</v>
      </c>
      <c r="I86" s="27">
        <f t="shared" si="17"/>
        <v>175.2</v>
      </c>
      <c r="J86" s="27">
        <f t="shared" si="17"/>
        <v>0</v>
      </c>
      <c r="K86" s="27">
        <f t="shared" si="17"/>
        <v>1454</v>
      </c>
      <c r="L86" s="27">
        <f t="shared" si="17"/>
        <v>213.39999999999998</v>
      </c>
      <c r="M86" s="27">
        <f t="shared" si="17"/>
        <v>1674.8</v>
      </c>
      <c r="N86" s="27">
        <f t="shared" si="17"/>
        <v>1171</v>
      </c>
      <c r="O86" s="27">
        <f t="shared" si="17"/>
        <v>834</v>
      </c>
      <c r="P86" s="27">
        <f t="shared" si="17"/>
        <v>11312.5</v>
      </c>
      <c r="Q86" s="27">
        <f t="shared" si="17"/>
        <v>687.59999999999991</v>
      </c>
      <c r="R86" s="20"/>
    </row>
    <row r="87" spans="1:21" ht="20.25" customHeight="1" x14ac:dyDescent="0.25">
      <c r="A87" s="7"/>
      <c r="B87" s="19" t="s">
        <v>54</v>
      </c>
      <c r="C87" s="27">
        <f>C76+C79+C81+C83+C85</f>
        <v>8551.4</v>
      </c>
      <c r="D87" s="27">
        <f t="shared" ref="D87:P87" si="18">D76+D79+D81+D83+D85</f>
        <v>7054.8</v>
      </c>
      <c r="E87" s="27">
        <f t="shared" si="18"/>
        <v>1496.6</v>
      </c>
      <c r="F87" s="27">
        <f t="shared" si="18"/>
        <v>0</v>
      </c>
      <c r="G87" s="27">
        <f t="shared" si="18"/>
        <v>0</v>
      </c>
      <c r="H87" s="27">
        <f t="shared" si="18"/>
        <v>0</v>
      </c>
      <c r="I87" s="27">
        <f t="shared" si="18"/>
        <v>0</v>
      </c>
      <c r="J87" s="27">
        <f t="shared" si="18"/>
        <v>0</v>
      </c>
      <c r="K87" s="27">
        <f t="shared" si="18"/>
        <v>0</v>
      </c>
      <c r="L87" s="27">
        <f t="shared" si="18"/>
        <v>0</v>
      </c>
      <c r="M87" s="27">
        <f t="shared" si="18"/>
        <v>0</v>
      </c>
      <c r="N87" s="27">
        <f t="shared" si="18"/>
        <v>0</v>
      </c>
      <c r="O87" s="27">
        <f t="shared" si="18"/>
        <v>0</v>
      </c>
      <c r="P87" s="27">
        <f t="shared" si="18"/>
        <v>0</v>
      </c>
      <c r="Q87" s="27"/>
    </row>
    <row r="88" spans="1:21" ht="26.25" customHeight="1" x14ac:dyDescent="0.25">
      <c r="A88" s="30">
        <v>611110</v>
      </c>
      <c r="B88" s="19" t="s">
        <v>32</v>
      </c>
      <c r="C88" s="56">
        <f t="shared" si="5"/>
        <v>19630.400000000001</v>
      </c>
      <c r="D88" s="25">
        <v>10938.7</v>
      </c>
      <c r="E88" s="25">
        <v>2275</v>
      </c>
      <c r="F88" s="25"/>
      <c r="G88" s="25"/>
      <c r="H88" s="25">
        <v>371.4</v>
      </c>
      <c r="I88" s="25"/>
      <c r="J88" s="25"/>
      <c r="K88" s="25"/>
      <c r="L88" s="25"/>
      <c r="M88" s="25">
        <v>1050.0999999999999</v>
      </c>
      <c r="N88" s="25">
        <v>1443.2</v>
      </c>
      <c r="O88" s="25"/>
      <c r="P88" s="25">
        <v>3552</v>
      </c>
      <c r="Q88" s="25">
        <v>165.5</v>
      </c>
      <c r="S88" s="17"/>
    </row>
    <row r="89" spans="1:21" ht="25.5" customHeight="1" x14ac:dyDescent="0.25">
      <c r="A89" s="7">
        <v>611120</v>
      </c>
      <c r="B89" s="6" t="s">
        <v>23</v>
      </c>
      <c r="C89" s="27">
        <f t="shared" si="5"/>
        <v>11923.173999999999</v>
      </c>
      <c r="D89" s="25">
        <v>9098.1</v>
      </c>
      <c r="E89" s="25">
        <v>1948.8</v>
      </c>
      <c r="F89" s="25">
        <v>19.3</v>
      </c>
      <c r="G89" s="25"/>
      <c r="H89" s="25"/>
      <c r="I89" s="25">
        <v>37.5</v>
      </c>
      <c r="J89" s="25"/>
      <c r="K89" s="25">
        <v>691.37400000000002</v>
      </c>
      <c r="L89" s="25">
        <v>42.2</v>
      </c>
      <c r="M89" s="25">
        <v>75.400000000000006</v>
      </c>
      <c r="N89" s="25"/>
      <c r="O89" s="25">
        <v>9.1999999999999993</v>
      </c>
      <c r="P89" s="25">
        <v>1.3</v>
      </c>
      <c r="Q89" s="25"/>
      <c r="R89" s="15"/>
    </row>
    <row r="90" spans="1:21" ht="25.5" customHeight="1" x14ac:dyDescent="0.25">
      <c r="A90" s="30">
        <v>611182</v>
      </c>
      <c r="B90" s="19" t="s">
        <v>23</v>
      </c>
      <c r="C90" s="56">
        <f t="shared" si="5"/>
        <v>113.19999999999999</v>
      </c>
      <c r="D90" s="25">
        <v>92.8</v>
      </c>
      <c r="E90" s="25">
        <v>20.399999999999999</v>
      </c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0"/>
    </row>
    <row r="91" spans="1:21" ht="41.25" customHeight="1" x14ac:dyDescent="0.25">
      <c r="A91" s="7">
        <v>611120</v>
      </c>
      <c r="B91" s="6" t="s">
        <v>62</v>
      </c>
      <c r="C91" s="27">
        <f t="shared" si="5"/>
        <v>1703.3</v>
      </c>
      <c r="D91" s="25">
        <v>1165.5999999999999</v>
      </c>
      <c r="E91" s="25">
        <v>220.3</v>
      </c>
      <c r="F91" s="25">
        <v>17.2</v>
      </c>
      <c r="G91" s="25"/>
      <c r="H91" s="25"/>
      <c r="I91" s="25">
        <v>150.80000000000001</v>
      </c>
      <c r="J91" s="25"/>
      <c r="K91" s="25">
        <v>49</v>
      </c>
      <c r="L91" s="25">
        <v>4.4000000000000004</v>
      </c>
      <c r="M91" s="25">
        <v>96</v>
      </c>
      <c r="N91" s="25"/>
      <c r="O91" s="25"/>
      <c r="P91" s="25"/>
      <c r="Q91" s="25"/>
    </row>
    <row r="92" spans="1:21" ht="15" x14ac:dyDescent="0.25">
      <c r="A92" s="7"/>
      <c r="B92" s="19" t="s">
        <v>35</v>
      </c>
      <c r="C92" s="27">
        <f t="shared" ref="C92:Q92" si="19">C89+C91</f>
        <v>13626.473999999998</v>
      </c>
      <c r="D92" s="27">
        <f t="shared" si="19"/>
        <v>10263.700000000001</v>
      </c>
      <c r="E92" s="27">
        <f>E89+E91</f>
        <v>2169.1</v>
      </c>
      <c r="F92" s="27">
        <f t="shared" si="19"/>
        <v>36.5</v>
      </c>
      <c r="G92" s="27">
        <f t="shared" si="19"/>
        <v>0</v>
      </c>
      <c r="H92" s="27">
        <f t="shared" si="19"/>
        <v>0</v>
      </c>
      <c r="I92" s="27">
        <f t="shared" si="19"/>
        <v>188.3</v>
      </c>
      <c r="J92" s="27">
        <f t="shared" si="19"/>
        <v>0</v>
      </c>
      <c r="K92" s="27">
        <f t="shared" si="19"/>
        <v>740.37400000000002</v>
      </c>
      <c r="L92" s="27">
        <f t="shared" si="19"/>
        <v>46.6</v>
      </c>
      <c r="M92" s="27">
        <f t="shared" si="19"/>
        <v>171.4</v>
      </c>
      <c r="N92" s="27">
        <f t="shared" si="19"/>
        <v>0</v>
      </c>
      <c r="O92" s="27">
        <f t="shared" si="19"/>
        <v>9.1999999999999993</v>
      </c>
      <c r="P92" s="27">
        <f t="shared" si="19"/>
        <v>1.3</v>
      </c>
      <c r="Q92" s="27">
        <f t="shared" si="19"/>
        <v>0</v>
      </c>
    </row>
    <row r="93" spans="1:21" ht="48" x14ac:dyDescent="0.25">
      <c r="A93" s="7">
        <v>611141</v>
      </c>
      <c r="B93" s="6" t="s">
        <v>68</v>
      </c>
      <c r="C93" s="27">
        <f t="shared" si="5"/>
        <v>1389.3</v>
      </c>
      <c r="D93" s="25">
        <v>1028.8</v>
      </c>
      <c r="E93" s="25">
        <v>225.4</v>
      </c>
      <c r="F93" s="25"/>
      <c r="G93" s="25"/>
      <c r="H93" s="25"/>
      <c r="I93" s="25">
        <v>110.1</v>
      </c>
      <c r="J93" s="25"/>
      <c r="K93" s="25"/>
      <c r="L93" s="25">
        <v>0.2</v>
      </c>
      <c r="M93" s="25">
        <v>21.5</v>
      </c>
      <c r="N93" s="25">
        <v>2.8</v>
      </c>
      <c r="O93" s="25">
        <v>0.5</v>
      </c>
      <c r="P93" s="25"/>
      <c r="Q93" s="25"/>
      <c r="R93" s="15"/>
      <c r="S93" s="17"/>
      <c r="U93" t="s">
        <v>92</v>
      </c>
    </row>
    <row r="94" spans="1:21" ht="15" x14ac:dyDescent="0.25">
      <c r="A94" s="7">
        <v>611141</v>
      </c>
      <c r="B94" s="6" t="s">
        <v>37</v>
      </c>
      <c r="C94" s="27">
        <f t="shared" si="5"/>
        <v>585.70000000000005</v>
      </c>
      <c r="D94" s="68">
        <v>445.4</v>
      </c>
      <c r="E94" s="68">
        <v>98</v>
      </c>
      <c r="F94" s="68"/>
      <c r="G94" s="68"/>
      <c r="H94" s="68"/>
      <c r="I94" s="68">
        <v>28</v>
      </c>
      <c r="J94" s="68"/>
      <c r="K94" s="68"/>
      <c r="L94" s="68">
        <v>0.4</v>
      </c>
      <c r="M94" s="68">
        <v>7.2</v>
      </c>
      <c r="N94" s="68">
        <v>6.6</v>
      </c>
      <c r="O94" s="68">
        <v>0.1</v>
      </c>
      <c r="P94" s="25"/>
      <c r="Q94" s="25"/>
      <c r="R94" s="15"/>
    </row>
    <row r="95" spans="1:21" ht="15" x14ac:dyDescent="0.25">
      <c r="A95" s="7"/>
      <c r="B95" s="19" t="s">
        <v>87</v>
      </c>
      <c r="C95" s="27">
        <f t="shared" ref="C95:Q95" si="20">C93+C94</f>
        <v>1975</v>
      </c>
      <c r="D95" s="27">
        <f t="shared" si="20"/>
        <v>1474.1999999999998</v>
      </c>
      <c r="E95" s="27">
        <f t="shared" si="20"/>
        <v>323.39999999999998</v>
      </c>
      <c r="F95" s="27">
        <f t="shared" si="20"/>
        <v>0</v>
      </c>
      <c r="G95" s="27">
        <f t="shared" si="20"/>
        <v>0</v>
      </c>
      <c r="H95" s="27">
        <f t="shared" si="20"/>
        <v>0</v>
      </c>
      <c r="I95" s="27">
        <f t="shared" si="20"/>
        <v>138.1</v>
      </c>
      <c r="J95" s="27">
        <f t="shared" si="20"/>
        <v>0</v>
      </c>
      <c r="K95" s="27">
        <f t="shared" si="20"/>
        <v>0</v>
      </c>
      <c r="L95" s="27">
        <f t="shared" si="20"/>
        <v>0.60000000000000009</v>
      </c>
      <c r="M95" s="27">
        <f t="shared" si="20"/>
        <v>28.7</v>
      </c>
      <c r="N95" s="27">
        <f t="shared" si="20"/>
        <v>9.3999999999999986</v>
      </c>
      <c r="O95" s="27">
        <f t="shared" si="20"/>
        <v>0.6</v>
      </c>
      <c r="P95" s="27">
        <f t="shared" si="20"/>
        <v>0</v>
      </c>
      <c r="Q95" s="27">
        <f t="shared" si="20"/>
        <v>0</v>
      </c>
      <c r="R95" s="20"/>
    </row>
    <row r="96" spans="1:21" ht="15" x14ac:dyDescent="0.25">
      <c r="A96" s="7"/>
      <c r="B96" s="63" t="s">
        <v>103</v>
      </c>
      <c r="C96" s="27">
        <f>C22+C54+C69</f>
        <v>4701.3</v>
      </c>
      <c r="D96" s="27">
        <f t="shared" ref="D96:Q96" si="21">D22+D54+D69</f>
        <v>3878.6</v>
      </c>
      <c r="E96" s="27">
        <f t="shared" si="21"/>
        <v>822.7</v>
      </c>
      <c r="F96" s="27">
        <f t="shared" si="21"/>
        <v>0</v>
      </c>
      <c r="G96" s="27">
        <f t="shared" si="21"/>
        <v>0</v>
      </c>
      <c r="H96" s="27">
        <f t="shared" si="21"/>
        <v>0</v>
      </c>
      <c r="I96" s="27">
        <f t="shared" si="21"/>
        <v>0</v>
      </c>
      <c r="J96" s="27">
        <f t="shared" si="21"/>
        <v>0</v>
      </c>
      <c r="K96" s="27">
        <f t="shared" si="21"/>
        <v>0</v>
      </c>
      <c r="L96" s="27">
        <f t="shared" si="21"/>
        <v>0</v>
      </c>
      <c r="M96" s="27">
        <f t="shared" si="21"/>
        <v>0</v>
      </c>
      <c r="N96" s="27">
        <f t="shared" si="21"/>
        <v>0</v>
      </c>
      <c r="O96" s="27">
        <f t="shared" si="21"/>
        <v>0</v>
      </c>
      <c r="P96" s="27">
        <f t="shared" si="21"/>
        <v>0</v>
      </c>
      <c r="Q96" s="27">
        <f t="shared" si="21"/>
        <v>0</v>
      </c>
      <c r="R96" s="20"/>
    </row>
    <row r="97" spans="1:26" ht="15" customHeight="1" x14ac:dyDescent="0.25">
      <c r="A97" s="39">
        <v>611142</v>
      </c>
      <c r="B97" s="6" t="s">
        <v>80</v>
      </c>
      <c r="C97" s="27">
        <f>SUM(D97:P97)</f>
        <v>3377.4000000000005</v>
      </c>
      <c r="D97" s="25">
        <v>969.6</v>
      </c>
      <c r="E97" s="25">
        <v>186.8</v>
      </c>
      <c r="F97" s="25"/>
      <c r="G97" s="25"/>
      <c r="H97" s="25">
        <v>1607.7</v>
      </c>
      <c r="I97" s="25"/>
      <c r="J97" s="25"/>
      <c r="K97" s="25"/>
      <c r="L97" s="25"/>
      <c r="M97" s="25"/>
      <c r="N97" s="25"/>
      <c r="O97" s="25"/>
      <c r="P97" s="25">
        <v>613.29999999999995</v>
      </c>
      <c r="Q97" s="25"/>
      <c r="R97" s="32" t="s">
        <v>107</v>
      </c>
      <c r="S97" s="33" t="s">
        <v>109</v>
      </c>
      <c r="T97" s="32" t="s">
        <v>117</v>
      </c>
      <c r="U97" s="33" t="s">
        <v>113</v>
      </c>
      <c r="V97" s="32" t="s">
        <v>115</v>
      </c>
      <c r="W97" s="33"/>
      <c r="X97" s="32"/>
      <c r="Y97" s="33"/>
      <c r="Z97" s="32"/>
    </row>
    <row r="98" spans="1:26" ht="0.75" hidden="1" customHeight="1" x14ac:dyDescent="0.25">
      <c r="A98" s="41">
        <v>611271</v>
      </c>
      <c r="B98" s="19" t="s">
        <v>85</v>
      </c>
      <c r="C98" s="27">
        <v>0</v>
      </c>
      <c r="D98" s="27">
        <f>D14+D18+D26+D33+D38+D43+D57+D61+D65</f>
        <v>0</v>
      </c>
      <c r="E98" s="27">
        <f>E14+E18+E26+E33+E38+E43+E57+E61+E65</f>
        <v>0</v>
      </c>
      <c r="F98" s="27">
        <v>0</v>
      </c>
      <c r="G98" s="27">
        <f t="shared" ref="G98:P98" si="22">G14+G18+G26+G33+G38+G43+G57+G61+G65</f>
        <v>0</v>
      </c>
      <c r="H98" s="27">
        <f t="shared" si="22"/>
        <v>0</v>
      </c>
      <c r="I98" s="27">
        <f t="shared" si="22"/>
        <v>0</v>
      </c>
      <c r="J98" s="27">
        <f t="shared" si="22"/>
        <v>0</v>
      </c>
      <c r="K98" s="27">
        <f t="shared" si="22"/>
        <v>0</v>
      </c>
      <c r="L98" s="27">
        <f t="shared" si="22"/>
        <v>0</v>
      </c>
      <c r="M98" s="27">
        <f t="shared" si="22"/>
        <v>0</v>
      </c>
      <c r="N98" s="27">
        <f t="shared" si="22"/>
        <v>0</v>
      </c>
      <c r="O98" s="27">
        <f t="shared" si="22"/>
        <v>0</v>
      </c>
      <c r="P98" s="27">
        <f t="shared" si="22"/>
        <v>0</v>
      </c>
      <c r="Q98" s="27"/>
    </row>
    <row r="99" spans="1:26" ht="20.25" customHeight="1" x14ac:dyDescent="0.25">
      <c r="A99" s="35"/>
      <c r="B99" s="21" t="s">
        <v>1</v>
      </c>
      <c r="C99" s="27">
        <f>C20+C21+C51+C52+C53+C67+C68+C74+C86+C87+C88+C90+C92+C93+C94+C95+C96+C97+C98</f>
        <v>260776.77399999998</v>
      </c>
      <c r="D99" s="27">
        <f>D20+D21+D51+D52+D53+D67+D68+D74+D86+D87+D88+D92+D93+D94+D97</f>
        <v>165168.70000000001</v>
      </c>
      <c r="E99" s="27">
        <f>E20+E21+E51+E52+E53+E67+E68+E74+E86+E87+E88+E92+E93+E94+E97</f>
        <v>34279.500000000007</v>
      </c>
      <c r="F99" s="27">
        <f>F20+F21+F51+F52+F53+F67+F68+F74+F86+F87+F88+F92+F93+F94+F97+F98</f>
        <v>1696.5</v>
      </c>
      <c r="G99" s="27">
        <f t="shared" ref="G99:Q99" si="23">G20+G21+G51+G52+G53+G67+G68+G74+G86+G87+G88+G92+G93+G94+G97</f>
        <v>136.30000000000001</v>
      </c>
      <c r="H99" s="27">
        <f t="shared" si="23"/>
        <v>9993</v>
      </c>
      <c r="I99" s="27">
        <f t="shared" si="23"/>
        <v>1975.8999999999999</v>
      </c>
      <c r="J99" s="27">
        <f t="shared" si="23"/>
        <v>8</v>
      </c>
      <c r="K99" s="27">
        <f t="shared" si="23"/>
        <v>7418.7739999999994</v>
      </c>
      <c r="L99" s="27">
        <f t="shared" si="23"/>
        <v>542.6</v>
      </c>
      <c r="M99" s="27">
        <f t="shared" si="23"/>
        <v>7400.2</v>
      </c>
      <c r="N99" s="27">
        <f t="shared" si="23"/>
        <v>8880.6</v>
      </c>
      <c r="O99" s="27">
        <f t="shared" si="23"/>
        <v>932.7</v>
      </c>
      <c r="P99" s="27">
        <f t="shared" si="23"/>
        <v>15554.499999999998</v>
      </c>
      <c r="Q99" s="27">
        <f t="shared" si="23"/>
        <v>1425.1999999999998</v>
      </c>
    </row>
    <row r="100" spans="1:26" ht="20.25" customHeight="1" x14ac:dyDescent="0.25">
      <c r="C100" s="27">
        <f>C21+C23+C52+C53+C55+C68+C70+C75+C87+C88+C89+C93+C94+C95+C98+C99</f>
        <v>408470.94799999997</v>
      </c>
    </row>
    <row r="101" spans="1:26" ht="20.25" customHeight="1" x14ac:dyDescent="0.25">
      <c r="C101" s="37"/>
      <c r="D101" s="38"/>
      <c r="E101" s="38"/>
    </row>
    <row r="102" spans="1:26" ht="20.25" customHeight="1" x14ac:dyDescent="0.25">
      <c r="B102" s="69" t="s">
        <v>59</v>
      </c>
      <c r="C102" s="69"/>
      <c r="D102" s="69"/>
      <c r="E102" s="69"/>
      <c r="F102" s="69"/>
      <c r="G102" s="69"/>
      <c r="M102" t="s">
        <v>34</v>
      </c>
    </row>
    <row r="105" spans="1:26" ht="20.25" customHeight="1" x14ac:dyDescent="0.25">
      <c r="A105">
        <v>611142</v>
      </c>
      <c r="B105" t="s">
        <v>79</v>
      </c>
      <c r="C105" s="25">
        <f>C106+C107+C108+C109+C110+C111</f>
        <v>758.5</v>
      </c>
    </row>
    <row r="106" spans="1:26" ht="20.25" customHeight="1" x14ac:dyDescent="0.25">
      <c r="B106" t="s">
        <v>108</v>
      </c>
      <c r="C106" s="25">
        <v>15.3</v>
      </c>
    </row>
    <row r="107" spans="1:26" ht="20.25" customHeight="1" x14ac:dyDescent="0.25">
      <c r="B107" t="s">
        <v>110</v>
      </c>
      <c r="C107" s="7">
        <v>148.5</v>
      </c>
      <c r="I107" s="26"/>
    </row>
    <row r="108" spans="1:26" ht="20.25" customHeight="1" x14ac:dyDescent="0.25">
      <c r="B108" t="s">
        <v>111</v>
      </c>
      <c r="C108" s="7">
        <v>142.1</v>
      </c>
    </row>
    <row r="109" spans="1:26" ht="20.25" customHeight="1" x14ac:dyDescent="0.25">
      <c r="B109" t="s">
        <v>112</v>
      </c>
      <c r="C109" s="7">
        <v>35</v>
      </c>
    </row>
    <row r="110" spans="1:26" ht="20.25" customHeight="1" x14ac:dyDescent="0.25">
      <c r="B110" t="s">
        <v>114</v>
      </c>
      <c r="C110" s="7">
        <v>417.6</v>
      </c>
      <c r="F110" s="26"/>
    </row>
    <row r="111" spans="1:26" ht="20.25" customHeight="1" x14ac:dyDescent="0.25">
      <c r="C111" s="7"/>
    </row>
    <row r="112" spans="1:26" ht="20.25" customHeight="1" x14ac:dyDescent="0.25">
      <c r="C112" s="7"/>
    </row>
    <row r="113" spans="3:3" ht="20.25" customHeight="1" x14ac:dyDescent="0.25">
      <c r="C113" s="7"/>
    </row>
    <row r="114" spans="3:3" ht="20.25" customHeight="1" x14ac:dyDescent="0.25">
      <c r="C114" s="7"/>
    </row>
  </sheetData>
  <mergeCells count="11">
    <mergeCell ref="B102:G102"/>
    <mergeCell ref="K2:Q2"/>
    <mergeCell ref="K3:Q3"/>
    <mergeCell ref="L4:O4"/>
    <mergeCell ref="A6:Q6"/>
    <mergeCell ref="A8:A10"/>
    <mergeCell ref="B8:B10"/>
    <mergeCell ref="Q8:Q10"/>
    <mergeCell ref="C9:C10"/>
    <mergeCell ref="C8:P8"/>
    <mergeCell ref="D9:P9"/>
  </mergeCells>
  <pageMargins left="0.23622047244094491" right="0.23622047244094491" top="0.39370078740157483" bottom="0.35433070866141736" header="0.31496062992125984" footer="0.31496062992125984"/>
  <pageSetup paperSize="9" scale="79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zoomScale="110" zoomScaleNormal="110" workbookViewId="0">
      <pane xSplit="1" ySplit="9" topLeftCell="B43" activePane="bottomRight" state="frozen"/>
      <selection pane="topRight" activeCell="B1" sqref="B1"/>
      <selection pane="bottomLeft" activeCell="A11" sqref="A11"/>
      <selection pane="bottomRight" activeCell="A3" sqref="A3:Q44"/>
    </sheetView>
  </sheetViews>
  <sheetFormatPr defaultRowHeight="15" x14ac:dyDescent="0.25"/>
  <cols>
    <col min="1" max="1" width="8.140625" customWidth="1"/>
    <col min="2" max="2" width="33.28515625" customWidth="1"/>
    <col min="3" max="3" width="9.140625" customWidth="1"/>
    <col min="4" max="4" width="9.5703125" customWidth="1"/>
    <col min="5" max="5" width="7.85546875" customWidth="1"/>
    <col min="6" max="6" width="8.28515625" customWidth="1"/>
    <col min="7" max="7" width="6.140625" customWidth="1"/>
    <col min="8" max="8" width="6.85546875" customWidth="1"/>
    <col min="9" max="9" width="6.7109375" customWidth="1"/>
    <col min="10" max="10" width="6.140625" customWidth="1"/>
    <col min="11" max="11" width="6.42578125" customWidth="1"/>
    <col min="12" max="12" width="8" customWidth="1"/>
    <col min="13" max="13" width="8.28515625" customWidth="1"/>
    <col min="14" max="14" width="6" customWidth="1"/>
    <col min="15" max="15" width="6.140625" customWidth="1"/>
    <col min="16" max="16" width="9.140625" customWidth="1"/>
  </cols>
  <sheetData>
    <row r="1" spans="1:20" x14ac:dyDescent="0.25">
      <c r="L1" s="72"/>
      <c r="M1" s="72"/>
      <c r="N1" s="72"/>
      <c r="O1" s="72"/>
      <c r="P1" s="4"/>
      <c r="Q1" s="3"/>
      <c r="R1" s="32"/>
    </row>
    <row r="3" spans="1:20" ht="30.75" customHeight="1" x14ac:dyDescent="0.25">
      <c r="A3" s="2"/>
      <c r="B3" s="73" t="s">
        <v>82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2"/>
    </row>
    <row r="4" spans="1:20" ht="1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 t="s">
        <v>17</v>
      </c>
      <c r="P4" s="17"/>
      <c r="Q4" s="17"/>
    </row>
    <row r="5" spans="1:20" ht="0.75" hidden="1" customHeight="1" x14ac:dyDescent="0.25"/>
    <row r="6" spans="1:20" ht="9" customHeight="1" x14ac:dyDescent="0.25">
      <c r="A6" s="74" t="s">
        <v>31</v>
      </c>
      <c r="B6" s="74" t="s">
        <v>0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</row>
    <row r="7" spans="1:20" ht="14.25" customHeight="1" x14ac:dyDescent="0.25">
      <c r="A7" s="74"/>
      <c r="B7" s="74"/>
      <c r="C7" s="74" t="s">
        <v>1</v>
      </c>
      <c r="D7" s="75" t="s">
        <v>15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</row>
    <row r="8" spans="1:20" ht="89.25" customHeight="1" x14ac:dyDescent="0.25">
      <c r="A8" s="74"/>
      <c r="B8" s="74"/>
      <c r="C8" s="74"/>
      <c r="D8" s="8" t="s">
        <v>2</v>
      </c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8" t="s">
        <v>8</v>
      </c>
      <c r="K8" s="8" t="s">
        <v>9</v>
      </c>
      <c r="L8" s="8" t="s">
        <v>10</v>
      </c>
      <c r="M8" s="8" t="s">
        <v>11</v>
      </c>
      <c r="N8" s="8" t="s">
        <v>12</v>
      </c>
      <c r="O8" s="8" t="s">
        <v>13</v>
      </c>
      <c r="P8" s="8" t="s">
        <v>25</v>
      </c>
      <c r="Q8" s="8" t="s">
        <v>16</v>
      </c>
    </row>
    <row r="9" spans="1:20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9"/>
      <c r="Q9" s="9">
        <v>16</v>
      </c>
    </row>
    <row r="10" spans="1:20" ht="24" x14ac:dyDescent="0.25">
      <c r="A10" s="7">
        <v>611022</v>
      </c>
      <c r="B10" s="6" t="s">
        <v>49</v>
      </c>
      <c r="C10" s="10">
        <f>SUM(D10:Q10)</f>
        <v>85.1</v>
      </c>
      <c r="D10" s="25"/>
      <c r="E10" s="25"/>
      <c r="F10" s="25">
        <v>85.1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20" ht="24" x14ac:dyDescent="0.25">
      <c r="A11" s="7">
        <v>611022</v>
      </c>
      <c r="B11" s="6" t="s">
        <v>48</v>
      </c>
      <c r="C11" s="10">
        <f>SUM(D11:Q11)</f>
        <v>0</v>
      </c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20" x14ac:dyDescent="0.25">
      <c r="A12" s="9"/>
      <c r="B12" s="19" t="s">
        <v>45</v>
      </c>
      <c r="C12" s="10">
        <f>SUM(C10:C11)</f>
        <v>85.1</v>
      </c>
      <c r="D12" s="27">
        <f t="shared" ref="D12:Q12" si="0">SUM(D10:D11)</f>
        <v>0</v>
      </c>
      <c r="E12" s="27">
        <f t="shared" si="0"/>
        <v>0</v>
      </c>
      <c r="F12" s="27">
        <f t="shared" si="0"/>
        <v>85.1</v>
      </c>
      <c r="G12" s="27">
        <f t="shared" si="0"/>
        <v>0</v>
      </c>
      <c r="H12" s="27">
        <f t="shared" si="0"/>
        <v>0</v>
      </c>
      <c r="I12" s="27">
        <f t="shared" si="0"/>
        <v>0</v>
      </c>
      <c r="J12" s="27">
        <f t="shared" si="0"/>
        <v>0</v>
      </c>
      <c r="K12" s="27">
        <f t="shared" si="0"/>
        <v>0</v>
      </c>
      <c r="L12" s="27">
        <f t="shared" si="0"/>
        <v>0</v>
      </c>
      <c r="M12" s="27">
        <f t="shared" si="0"/>
        <v>0</v>
      </c>
      <c r="N12" s="27">
        <f t="shared" si="0"/>
        <v>0</v>
      </c>
      <c r="O12" s="27">
        <f t="shared" si="0"/>
        <v>0</v>
      </c>
      <c r="P12" s="27">
        <f t="shared" si="0"/>
        <v>0</v>
      </c>
      <c r="Q12" s="27">
        <f t="shared" si="0"/>
        <v>0</v>
      </c>
    </row>
    <row r="13" spans="1:20" ht="27.75" customHeight="1" x14ac:dyDescent="0.25">
      <c r="A13" s="7">
        <v>611023</v>
      </c>
      <c r="B13" s="5" t="s">
        <v>71</v>
      </c>
      <c r="C13" s="10">
        <f>SUM(D13:Q13)</f>
        <v>0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T13" t="s">
        <v>78</v>
      </c>
    </row>
    <row r="14" spans="1:20" ht="36.75" hidden="1" customHeight="1" x14ac:dyDescent="0.25">
      <c r="A14" s="7">
        <v>611023</v>
      </c>
      <c r="B14" s="5" t="s">
        <v>18</v>
      </c>
      <c r="C14" s="10">
        <f t="shared" ref="C14:C43" si="1">SUM(D14:Q14)</f>
        <v>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1:20" ht="25.5" customHeight="1" x14ac:dyDescent="0.25">
      <c r="A15" s="7">
        <v>611023</v>
      </c>
      <c r="B15" s="5" t="s">
        <v>64</v>
      </c>
      <c r="C15" s="10">
        <f t="shared" si="1"/>
        <v>0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1:20" ht="18" customHeight="1" x14ac:dyDescent="0.25">
      <c r="A16" s="7">
        <v>611023</v>
      </c>
      <c r="B16" s="6" t="s">
        <v>57</v>
      </c>
      <c r="C16" s="27">
        <f>D16+E16+F16+G16+D16+I16+J16+K16+L16+M16+N16+O16+P16+Q16</f>
        <v>0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17" ht="22.5" customHeight="1" x14ac:dyDescent="0.25">
      <c r="A17" s="7">
        <v>611023</v>
      </c>
      <c r="B17" s="5" t="s">
        <v>65</v>
      </c>
      <c r="C17" s="10">
        <f t="shared" si="1"/>
        <v>0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17" ht="24.75" customHeight="1" x14ac:dyDescent="0.25">
      <c r="A18" s="7">
        <v>611023</v>
      </c>
      <c r="B18" s="5" t="s">
        <v>19</v>
      </c>
      <c r="C18" s="10">
        <f t="shared" si="1"/>
        <v>0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1:17" ht="18" customHeight="1" x14ac:dyDescent="0.25">
      <c r="A19" s="7">
        <v>611023</v>
      </c>
      <c r="B19" s="6" t="s">
        <v>50</v>
      </c>
      <c r="C19" s="10">
        <f t="shared" si="1"/>
        <v>0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1:17" ht="30" hidden="1" customHeight="1" x14ac:dyDescent="0.25">
      <c r="A20" s="7">
        <v>611023</v>
      </c>
      <c r="B20" s="6" t="s">
        <v>89</v>
      </c>
      <c r="C20" s="10">
        <f t="shared" si="1"/>
        <v>0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1:17" ht="21" customHeight="1" x14ac:dyDescent="0.25">
      <c r="A21" s="7"/>
      <c r="B21" s="19" t="s">
        <v>46</v>
      </c>
      <c r="C21" s="10">
        <f>C13+C14+C15+C16+C17+C18+C19+C20</f>
        <v>0</v>
      </c>
      <c r="D21" s="27">
        <f t="shared" ref="D21:Q21" si="2">D13+D14+D15+D16+D17+D18+D19</f>
        <v>0</v>
      </c>
      <c r="E21" s="27">
        <f t="shared" si="2"/>
        <v>0</v>
      </c>
      <c r="F21" s="27">
        <f t="shared" si="2"/>
        <v>0</v>
      </c>
      <c r="G21" s="27">
        <f t="shared" si="2"/>
        <v>0</v>
      </c>
      <c r="H21" s="27">
        <f t="shared" si="2"/>
        <v>0</v>
      </c>
      <c r="I21" s="27">
        <f t="shared" si="2"/>
        <v>0</v>
      </c>
      <c r="J21" s="27">
        <f t="shared" si="2"/>
        <v>0</v>
      </c>
      <c r="K21" s="27">
        <f t="shared" si="2"/>
        <v>0</v>
      </c>
      <c r="L21" s="27">
        <f t="shared" si="2"/>
        <v>0</v>
      </c>
      <c r="M21" s="27">
        <f t="shared" si="2"/>
        <v>0</v>
      </c>
      <c r="N21" s="27">
        <f t="shared" si="2"/>
        <v>0</v>
      </c>
      <c r="O21" s="27">
        <f t="shared" si="2"/>
        <v>0</v>
      </c>
      <c r="P21" s="27">
        <f t="shared" si="2"/>
        <v>0</v>
      </c>
      <c r="Q21" s="27">
        <f t="shared" si="2"/>
        <v>0</v>
      </c>
    </row>
    <row r="22" spans="1:17" ht="27" customHeight="1" x14ac:dyDescent="0.25">
      <c r="A22" s="7">
        <v>611025</v>
      </c>
      <c r="B22" s="5" t="s">
        <v>66</v>
      </c>
      <c r="C22" s="10">
        <f t="shared" si="1"/>
        <v>97</v>
      </c>
      <c r="D22" s="25"/>
      <c r="E22" s="25"/>
      <c r="F22" s="25">
        <v>19.100000000000001</v>
      </c>
      <c r="G22" s="25"/>
      <c r="H22" s="25"/>
      <c r="I22" s="25"/>
      <c r="J22" s="25"/>
      <c r="K22" s="25"/>
      <c r="L22" s="25"/>
      <c r="M22" s="25">
        <v>77.900000000000006</v>
      </c>
      <c r="N22" s="25"/>
      <c r="O22" s="25"/>
      <c r="P22" s="25"/>
      <c r="Q22" s="25"/>
    </row>
    <row r="23" spans="1:17" ht="22.5" customHeight="1" x14ac:dyDescent="0.25">
      <c r="A23" s="7">
        <v>611025</v>
      </c>
      <c r="B23" s="6" t="s">
        <v>58</v>
      </c>
      <c r="C23" s="10">
        <f t="shared" si="1"/>
        <v>0.2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>
        <v>0.2</v>
      </c>
      <c r="Q23" s="25"/>
    </row>
    <row r="24" spans="1:17" ht="24" customHeight="1" x14ac:dyDescent="0.25">
      <c r="A24" s="7">
        <v>611025</v>
      </c>
      <c r="B24" s="6" t="s">
        <v>60</v>
      </c>
      <c r="C24" s="10">
        <f t="shared" si="1"/>
        <v>0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1:17" x14ac:dyDescent="0.25">
      <c r="A25" s="7"/>
      <c r="B25" s="19" t="s">
        <v>55</v>
      </c>
      <c r="C25" s="10">
        <f t="shared" ref="C25:Q25" si="3">SUM(C22:C24)</f>
        <v>97.2</v>
      </c>
      <c r="D25" s="27">
        <f t="shared" si="3"/>
        <v>0</v>
      </c>
      <c r="E25" s="27">
        <f t="shared" si="3"/>
        <v>0</v>
      </c>
      <c r="F25" s="27">
        <f t="shared" si="3"/>
        <v>19.100000000000001</v>
      </c>
      <c r="G25" s="27">
        <f t="shared" si="3"/>
        <v>0</v>
      </c>
      <c r="H25" s="27">
        <f t="shared" si="3"/>
        <v>0</v>
      </c>
      <c r="I25" s="27">
        <f t="shared" si="3"/>
        <v>0</v>
      </c>
      <c r="J25" s="27">
        <f t="shared" si="3"/>
        <v>0</v>
      </c>
      <c r="K25" s="27">
        <f t="shared" si="3"/>
        <v>0</v>
      </c>
      <c r="L25" s="27">
        <f t="shared" si="3"/>
        <v>0</v>
      </c>
      <c r="M25" s="27">
        <f t="shared" si="3"/>
        <v>77.900000000000006</v>
      </c>
      <c r="N25" s="27">
        <f t="shared" si="3"/>
        <v>0</v>
      </c>
      <c r="O25" s="27">
        <f t="shared" si="3"/>
        <v>0</v>
      </c>
      <c r="P25" s="27">
        <f t="shared" si="3"/>
        <v>0.2</v>
      </c>
      <c r="Q25" s="27">
        <f t="shared" si="3"/>
        <v>0</v>
      </c>
    </row>
    <row r="26" spans="1:17" ht="23.25" customHeight="1" x14ac:dyDescent="0.25">
      <c r="A26" s="7">
        <v>611070</v>
      </c>
      <c r="B26" s="6" t="s">
        <v>20</v>
      </c>
      <c r="C26" s="10">
        <f t="shared" si="1"/>
        <v>0.30000000000000004</v>
      </c>
      <c r="D26" s="25"/>
      <c r="E26" s="25"/>
      <c r="F26" s="25"/>
      <c r="G26" s="25"/>
      <c r="H26" s="25"/>
      <c r="I26" s="25"/>
      <c r="J26" s="25"/>
      <c r="K26" s="25"/>
      <c r="L26" s="25">
        <v>0.2</v>
      </c>
      <c r="M26" s="25"/>
      <c r="N26" s="25"/>
      <c r="O26" s="25"/>
      <c r="P26" s="25">
        <v>0.1</v>
      </c>
      <c r="Q26" s="25"/>
    </row>
    <row r="27" spans="1:17" ht="33.75" customHeight="1" x14ac:dyDescent="0.25">
      <c r="A27" s="7">
        <v>611070</v>
      </c>
      <c r="B27" s="6" t="s">
        <v>75</v>
      </c>
      <c r="C27" s="10">
        <f t="shared" si="1"/>
        <v>0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1:17" ht="37.5" customHeight="1" x14ac:dyDescent="0.25">
      <c r="A28" s="7">
        <v>611070</v>
      </c>
      <c r="B28" s="6" t="s">
        <v>21</v>
      </c>
      <c r="C28" s="10">
        <f t="shared" si="1"/>
        <v>709.90000000000009</v>
      </c>
      <c r="D28" s="25">
        <v>370.8</v>
      </c>
      <c r="E28" s="25">
        <v>85.8</v>
      </c>
      <c r="F28" s="25">
        <v>105</v>
      </c>
      <c r="G28" s="25"/>
      <c r="H28" s="25"/>
      <c r="I28" s="25">
        <v>76.8</v>
      </c>
      <c r="J28" s="25">
        <v>16.2</v>
      </c>
      <c r="K28" s="25"/>
      <c r="L28" s="25"/>
      <c r="M28" s="25">
        <v>53.2</v>
      </c>
      <c r="N28" s="25"/>
      <c r="O28" s="25"/>
      <c r="P28" s="25">
        <v>2.1</v>
      </c>
      <c r="Q28" s="25"/>
    </row>
    <row r="29" spans="1:17" ht="38.25" customHeight="1" x14ac:dyDescent="0.25">
      <c r="A29" s="7">
        <v>611070</v>
      </c>
      <c r="B29" s="6" t="s">
        <v>22</v>
      </c>
      <c r="C29" s="10">
        <f t="shared" si="1"/>
        <v>0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1:17" x14ac:dyDescent="0.25">
      <c r="A30" s="7"/>
      <c r="B30" s="19" t="s">
        <v>39</v>
      </c>
      <c r="C30" s="10">
        <f t="shared" ref="C30:P30" si="4">SUM(C26:C29)</f>
        <v>710.2</v>
      </c>
      <c r="D30" s="27">
        <f t="shared" si="4"/>
        <v>370.8</v>
      </c>
      <c r="E30" s="27">
        <f t="shared" si="4"/>
        <v>85.8</v>
      </c>
      <c r="F30" s="27">
        <f t="shared" si="4"/>
        <v>105</v>
      </c>
      <c r="G30" s="27">
        <f t="shared" si="4"/>
        <v>0</v>
      </c>
      <c r="H30" s="27">
        <f t="shared" si="4"/>
        <v>0</v>
      </c>
      <c r="I30" s="27">
        <f t="shared" si="4"/>
        <v>76.8</v>
      </c>
      <c r="J30" s="27">
        <f t="shared" si="4"/>
        <v>16.2</v>
      </c>
      <c r="K30" s="27">
        <f t="shared" si="4"/>
        <v>0</v>
      </c>
      <c r="L30" s="27">
        <f t="shared" si="4"/>
        <v>0.2</v>
      </c>
      <c r="M30" s="27">
        <f t="shared" si="4"/>
        <v>53.2</v>
      </c>
      <c r="N30" s="27">
        <f t="shared" si="4"/>
        <v>0</v>
      </c>
      <c r="O30" s="27">
        <f t="shared" si="4"/>
        <v>0</v>
      </c>
      <c r="P30" s="27">
        <f t="shared" si="4"/>
        <v>2.2000000000000002</v>
      </c>
      <c r="Q30" s="27">
        <v>2</v>
      </c>
    </row>
    <row r="31" spans="1:17" ht="25.5" customHeight="1" x14ac:dyDescent="0.25">
      <c r="A31" s="7">
        <v>611101</v>
      </c>
      <c r="B31" s="6" t="s">
        <v>67</v>
      </c>
      <c r="C31" s="10">
        <f t="shared" si="1"/>
        <v>1848.3000000000002</v>
      </c>
      <c r="D31" s="25">
        <v>1116.4000000000001</v>
      </c>
      <c r="E31" s="25">
        <v>245.6</v>
      </c>
      <c r="F31" s="25">
        <v>198.5</v>
      </c>
      <c r="G31" s="25"/>
      <c r="H31" s="25">
        <v>47.4</v>
      </c>
      <c r="I31" s="25">
        <v>169.3</v>
      </c>
      <c r="J31" s="25">
        <v>50.9</v>
      </c>
      <c r="K31" s="25"/>
      <c r="L31" s="25"/>
      <c r="M31" s="25"/>
      <c r="N31" s="25"/>
      <c r="O31" s="25"/>
      <c r="P31" s="25">
        <v>20.2</v>
      </c>
      <c r="Q31" s="25"/>
    </row>
    <row r="32" spans="1:17" ht="23.25" customHeight="1" x14ac:dyDescent="0.25">
      <c r="A32" s="7">
        <v>611101</v>
      </c>
      <c r="B32" s="6" t="s">
        <v>76</v>
      </c>
      <c r="C32" s="10">
        <f t="shared" si="1"/>
        <v>4129.5</v>
      </c>
      <c r="D32" s="7">
        <v>1410.8</v>
      </c>
      <c r="E32" s="7">
        <v>310.39999999999998</v>
      </c>
      <c r="F32" s="7">
        <v>929</v>
      </c>
      <c r="G32" s="7"/>
      <c r="H32" s="7">
        <v>20.2</v>
      </c>
      <c r="I32" s="7">
        <v>184.3</v>
      </c>
      <c r="J32" s="7">
        <v>8.4</v>
      </c>
      <c r="K32" s="7"/>
      <c r="L32" s="7"/>
      <c r="M32" s="7">
        <v>869.2</v>
      </c>
      <c r="N32" s="7">
        <v>378</v>
      </c>
      <c r="O32" s="7"/>
      <c r="P32" s="7"/>
      <c r="Q32" s="7">
        <v>19.2</v>
      </c>
    </row>
    <row r="33" spans="1:17" ht="24" customHeight="1" x14ac:dyDescent="0.25">
      <c r="A33" s="7">
        <v>611101</v>
      </c>
      <c r="B33" s="6" t="s">
        <v>72</v>
      </c>
      <c r="C33" s="10">
        <f t="shared" si="1"/>
        <v>4289.9999999999991</v>
      </c>
      <c r="D33" s="25">
        <v>2156.6999999999998</v>
      </c>
      <c r="E33" s="25">
        <v>467.9</v>
      </c>
      <c r="F33" s="25">
        <v>668.6</v>
      </c>
      <c r="G33" s="25"/>
      <c r="H33" s="25">
        <v>90.2</v>
      </c>
      <c r="I33" s="25">
        <v>665.5</v>
      </c>
      <c r="J33" s="25">
        <v>7.8</v>
      </c>
      <c r="K33" s="25"/>
      <c r="L33" s="25"/>
      <c r="M33" s="25"/>
      <c r="N33" s="25">
        <v>2.5</v>
      </c>
      <c r="O33" s="25">
        <v>46.4</v>
      </c>
      <c r="P33" s="25">
        <v>3.4</v>
      </c>
      <c r="Q33" s="25">
        <v>181</v>
      </c>
    </row>
    <row r="34" spans="1:17" ht="24" x14ac:dyDescent="0.25">
      <c r="A34" s="7">
        <v>611101</v>
      </c>
      <c r="B34" s="6" t="s">
        <v>63</v>
      </c>
      <c r="C34" s="10">
        <f t="shared" si="1"/>
        <v>1402.9999999999998</v>
      </c>
      <c r="D34" s="25">
        <v>893.8</v>
      </c>
      <c r="E34" s="25">
        <v>190</v>
      </c>
      <c r="F34" s="25">
        <v>9.3000000000000007</v>
      </c>
      <c r="G34" s="25"/>
      <c r="H34" s="25"/>
      <c r="I34" s="25">
        <v>3.2</v>
      </c>
      <c r="J34" s="25"/>
      <c r="K34" s="25"/>
      <c r="L34" s="25">
        <v>14.6</v>
      </c>
      <c r="M34" s="25">
        <v>82.1</v>
      </c>
      <c r="N34" s="25">
        <v>172</v>
      </c>
      <c r="O34" s="25"/>
      <c r="P34" s="25">
        <v>0.2</v>
      </c>
      <c r="Q34" s="25">
        <v>37.799999999999997</v>
      </c>
    </row>
    <row r="35" spans="1:17" ht="24.75" customHeight="1" x14ac:dyDescent="0.25">
      <c r="A35" s="7">
        <v>611101</v>
      </c>
      <c r="B35" s="6" t="s">
        <v>32</v>
      </c>
      <c r="C35" s="10">
        <f>SUM(D35:Q35)</f>
        <v>1430.5</v>
      </c>
      <c r="D35" s="25">
        <v>1046.3</v>
      </c>
      <c r="E35" s="25">
        <v>188.9</v>
      </c>
      <c r="F35" s="25">
        <v>42.7</v>
      </c>
      <c r="G35" s="25"/>
      <c r="H35" s="25"/>
      <c r="I35" s="25">
        <v>104.6</v>
      </c>
      <c r="J35" s="25"/>
      <c r="K35" s="25"/>
      <c r="L35" s="25"/>
      <c r="M35" s="25"/>
      <c r="N35" s="25"/>
      <c r="O35" s="25"/>
      <c r="P35" s="25">
        <v>48</v>
      </c>
      <c r="Q35" s="25"/>
    </row>
    <row r="36" spans="1:17" x14ac:dyDescent="0.25">
      <c r="A36" s="7"/>
      <c r="B36" s="19" t="s">
        <v>53</v>
      </c>
      <c r="C36" s="10">
        <f>SUM(C31:C35)</f>
        <v>13101.3</v>
      </c>
      <c r="D36" s="27">
        <f t="shared" ref="D36:Q36" si="5">SUM(D31:D35)</f>
        <v>6624</v>
      </c>
      <c r="E36" s="27">
        <f t="shared" si="5"/>
        <v>1402.8000000000002</v>
      </c>
      <c r="F36" s="27">
        <f t="shared" si="5"/>
        <v>1848.1</v>
      </c>
      <c r="G36" s="27">
        <f t="shared" si="5"/>
        <v>0</v>
      </c>
      <c r="H36" s="27">
        <f t="shared" si="5"/>
        <v>157.80000000000001</v>
      </c>
      <c r="I36" s="27">
        <f t="shared" si="5"/>
        <v>1126.9000000000001</v>
      </c>
      <c r="J36" s="27">
        <f t="shared" si="5"/>
        <v>67.099999999999994</v>
      </c>
      <c r="K36" s="27">
        <f t="shared" si="5"/>
        <v>0</v>
      </c>
      <c r="L36" s="27">
        <f t="shared" si="5"/>
        <v>14.6</v>
      </c>
      <c r="M36" s="27">
        <f t="shared" si="5"/>
        <v>951.30000000000007</v>
      </c>
      <c r="N36" s="27">
        <f t="shared" si="5"/>
        <v>552.5</v>
      </c>
      <c r="O36" s="27">
        <f t="shared" si="5"/>
        <v>46.4</v>
      </c>
      <c r="P36" s="27">
        <f t="shared" si="5"/>
        <v>71.8</v>
      </c>
      <c r="Q36" s="27">
        <f t="shared" si="5"/>
        <v>238</v>
      </c>
    </row>
    <row r="37" spans="1:17" ht="39" customHeight="1" x14ac:dyDescent="0.25">
      <c r="A37" s="30">
        <v>611110</v>
      </c>
      <c r="B37" s="19" t="s">
        <v>32</v>
      </c>
      <c r="C37" s="10">
        <f>SUM(D37:Q37)</f>
        <v>6379.9</v>
      </c>
      <c r="D37" s="25">
        <v>4503.3999999999996</v>
      </c>
      <c r="E37" s="25">
        <v>925.8</v>
      </c>
      <c r="F37" s="25">
        <v>53</v>
      </c>
      <c r="G37" s="25"/>
      <c r="H37" s="25">
        <v>184</v>
      </c>
      <c r="I37" s="25">
        <v>42.4</v>
      </c>
      <c r="J37" s="25">
        <v>0.3</v>
      </c>
      <c r="K37" s="25"/>
      <c r="L37" s="25">
        <v>45</v>
      </c>
      <c r="M37" s="25">
        <v>506.3</v>
      </c>
      <c r="N37" s="25"/>
      <c r="O37" s="25">
        <v>1.3</v>
      </c>
      <c r="P37" s="25">
        <v>109.4</v>
      </c>
      <c r="Q37" s="25">
        <v>9</v>
      </c>
    </row>
    <row r="38" spans="1:17" ht="26.25" customHeight="1" x14ac:dyDescent="0.25">
      <c r="A38" s="7">
        <v>611120</v>
      </c>
      <c r="B38" s="6" t="s">
        <v>23</v>
      </c>
      <c r="C38" s="10">
        <f t="shared" si="1"/>
        <v>190.6</v>
      </c>
      <c r="D38" s="25">
        <v>46.7</v>
      </c>
      <c r="E38" s="25">
        <v>10.3</v>
      </c>
      <c r="F38" s="25">
        <v>11</v>
      </c>
      <c r="G38" s="25"/>
      <c r="H38" s="25"/>
      <c r="I38" s="25">
        <v>5</v>
      </c>
      <c r="J38" s="25"/>
      <c r="K38" s="25">
        <v>52</v>
      </c>
      <c r="L38" s="25">
        <v>44.1</v>
      </c>
      <c r="M38" s="25">
        <v>15.3</v>
      </c>
      <c r="N38" s="25"/>
      <c r="O38" s="25">
        <v>6.2</v>
      </c>
      <c r="P38" s="25"/>
      <c r="Q38" s="25"/>
    </row>
    <row r="39" spans="1:17" ht="36.75" customHeight="1" x14ac:dyDescent="0.25">
      <c r="A39" s="7">
        <v>611120</v>
      </c>
      <c r="B39" s="6" t="s">
        <v>62</v>
      </c>
      <c r="C39" s="10">
        <f t="shared" si="1"/>
        <v>0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</row>
    <row r="40" spans="1:17" x14ac:dyDescent="0.25">
      <c r="A40" s="7"/>
      <c r="B40" s="19" t="s">
        <v>56</v>
      </c>
      <c r="C40" s="10">
        <f t="shared" ref="C40:P40" si="6">C38+C39</f>
        <v>190.6</v>
      </c>
      <c r="D40" s="27">
        <f t="shared" si="6"/>
        <v>46.7</v>
      </c>
      <c r="E40" s="27">
        <f t="shared" si="6"/>
        <v>10.3</v>
      </c>
      <c r="F40" s="27">
        <f t="shared" si="6"/>
        <v>11</v>
      </c>
      <c r="G40" s="27">
        <f t="shared" si="6"/>
        <v>0</v>
      </c>
      <c r="H40" s="27">
        <f t="shared" si="6"/>
        <v>0</v>
      </c>
      <c r="I40" s="27">
        <f t="shared" si="6"/>
        <v>5</v>
      </c>
      <c r="J40" s="27">
        <f t="shared" si="6"/>
        <v>0</v>
      </c>
      <c r="K40" s="27">
        <f t="shared" si="6"/>
        <v>52</v>
      </c>
      <c r="L40" s="27">
        <f t="shared" si="6"/>
        <v>44.1</v>
      </c>
      <c r="M40" s="27">
        <f t="shared" si="6"/>
        <v>15.3</v>
      </c>
      <c r="N40" s="27">
        <f t="shared" si="6"/>
        <v>0</v>
      </c>
      <c r="O40" s="27">
        <f t="shared" si="6"/>
        <v>6.2</v>
      </c>
      <c r="P40" s="27">
        <f t="shared" si="6"/>
        <v>0</v>
      </c>
      <c r="Q40" s="27">
        <f>Q38+Q39</f>
        <v>0</v>
      </c>
    </row>
    <row r="41" spans="1:17" ht="59.25" customHeight="1" x14ac:dyDescent="0.25">
      <c r="A41" s="7">
        <v>611141</v>
      </c>
      <c r="B41" s="6" t="s">
        <v>68</v>
      </c>
      <c r="C41" s="10">
        <f t="shared" si="1"/>
        <v>9.1999999999999993</v>
      </c>
      <c r="D41" s="25"/>
      <c r="E41" s="25"/>
      <c r="F41" s="25">
        <v>4.7</v>
      </c>
      <c r="G41" s="25"/>
      <c r="H41" s="25"/>
      <c r="I41" s="25"/>
      <c r="J41" s="25"/>
      <c r="K41" s="25"/>
      <c r="L41" s="25"/>
      <c r="M41" s="25">
        <v>4.5</v>
      </c>
      <c r="N41" s="25"/>
      <c r="O41" s="25"/>
      <c r="P41" s="25"/>
      <c r="Q41" s="25"/>
    </row>
    <row r="42" spans="1:17" ht="14.25" customHeight="1" x14ac:dyDescent="0.25">
      <c r="A42" s="7">
        <v>611141</v>
      </c>
      <c r="B42" s="6" t="s">
        <v>37</v>
      </c>
      <c r="C42" s="10">
        <f t="shared" si="1"/>
        <v>0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1:17" x14ac:dyDescent="0.25">
      <c r="A43" s="13">
        <v>611142</v>
      </c>
      <c r="B43" s="6" t="s">
        <v>40</v>
      </c>
      <c r="C43" s="10">
        <f t="shared" si="1"/>
        <v>0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</row>
    <row r="44" spans="1:17" x14ac:dyDescent="0.25">
      <c r="A44" s="7"/>
      <c r="B44" s="34" t="s">
        <v>1</v>
      </c>
      <c r="C44" s="10">
        <f t="shared" ref="C44:L44" si="7">C11+C19+C21+C25+C30+C36+C37+C40+C41+C42+C43</f>
        <v>20488.399999999998</v>
      </c>
      <c r="D44" s="10">
        <f t="shared" si="7"/>
        <v>11544.900000000001</v>
      </c>
      <c r="E44" s="10">
        <f t="shared" si="7"/>
        <v>2424.7000000000003</v>
      </c>
      <c r="F44" s="10">
        <f t="shared" si="7"/>
        <v>2040.8999999999999</v>
      </c>
      <c r="G44" s="10">
        <f t="shared" si="7"/>
        <v>0</v>
      </c>
      <c r="H44" s="10">
        <f t="shared" si="7"/>
        <v>341.8</v>
      </c>
      <c r="I44" s="10">
        <f t="shared" si="7"/>
        <v>1251.1000000000001</v>
      </c>
      <c r="J44" s="10">
        <f t="shared" si="7"/>
        <v>83.6</v>
      </c>
      <c r="K44" s="10">
        <f t="shared" si="7"/>
        <v>52</v>
      </c>
      <c r="L44" s="10">
        <f t="shared" si="7"/>
        <v>103.9</v>
      </c>
      <c r="M44" s="27">
        <f>M12+M21+M25+M30+M36+M40+M42+M43+M41+M37</f>
        <v>1608.5</v>
      </c>
      <c r="N44" s="10">
        <f>N11+N19+N21+N25+N30+N36+N37+N40+N41+N42+N43</f>
        <v>552.5</v>
      </c>
      <c r="O44" s="10">
        <f>O11+O19+O21+O25+O30+O36+O37+O40+O41+O42+O43</f>
        <v>53.9</v>
      </c>
      <c r="P44" s="10">
        <f>P11+P19+P21+P25+P30+P36+P37+P40+P41+P42+P43</f>
        <v>183.60000000000002</v>
      </c>
      <c r="Q44" s="10">
        <f>Q12+Q21+Q25+Q30+Q36+Q37+Q40+Q41+Q42+Q43</f>
        <v>249</v>
      </c>
    </row>
  </sheetData>
  <mergeCells count="7">
    <mergeCell ref="C6:Q6"/>
    <mergeCell ref="D7:Q7"/>
    <mergeCell ref="L1:O1"/>
    <mergeCell ref="A6:A8"/>
    <mergeCell ref="B6:B8"/>
    <mergeCell ref="C7:C8"/>
    <mergeCell ref="B3:P3"/>
  </mergeCells>
  <pageMargins left="0.25" right="0.25" top="0.75" bottom="0.75" header="0.3" footer="0.3"/>
  <pageSetup paperSize="9" scale="78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8"/>
  <sheetViews>
    <sheetView workbookViewId="0">
      <pane xSplit="1" ySplit="5" topLeftCell="B27" activePane="bottomRight" state="frozen"/>
      <selection pane="topRight" activeCell="B1" sqref="B1"/>
      <selection pane="bottomLeft" activeCell="A6" sqref="A6"/>
      <selection pane="bottomRight" activeCell="B31" sqref="B31"/>
    </sheetView>
  </sheetViews>
  <sheetFormatPr defaultRowHeight="15" x14ac:dyDescent="0.25"/>
  <cols>
    <col min="2" max="2" width="30.5703125" customWidth="1"/>
    <col min="4" max="4" width="6.7109375" customWidth="1"/>
    <col min="5" max="5" width="5.7109375" customWidth="1"/>
    <col min="6" max="6" width="6.140625" customWidth="1"/>
    <col min="7" max="7" width="6" customWidth="1"/>
    <col min="8" max="8" width="6.42578125" customWidth="1"/>
    <col min="9" max="9" width="5.7109375" customWidth="1"/>
    <col min="10" max="11" width="6" customWidth="1"/>
    <col min="12" max="12" width="6.28515625" customWidth="1"/>
    <col min="13" max="14" width="6.140625" customWidth="1"/>
    <col min="15" max="15" width="6.42578125" customWidth="1"/>
    <col min="16" max="16" width="6" customWidth="1"/>
    <col min="17" max="17" width="4.28515625" customWidth="1"/>
  </cols>
  <sheetData>
    <row r="2" spans="1:17" ht="36.75" customHeight="1" x14ac:dyDescent="0.25">
      <c r="A2" s="74" t="s">
        <v>31</v>
      </c>
      <c r="B2" s="74" t="s">
        <v>0</v>
      </c>
      <c r="C2" s="74" t="s">
        <v>29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spans="1:17" x14ac:dyDescent="0.25">
      <c r="A3" s="74"/>
      <c r="B3" s="74"/>
      <c r="C3" s="74" t="s">
        <v>1</v>
      </c>
      <c r="D3" s="75" t="s">
        <v>15</v>
      </c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7" ht="117.75" x14ac:dyDescent="0.25">
      <c r="A4" s="74"/>
      <c r="B4" s="74"/>
      <c r="C4" s="74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25</v>
      </c>
      <c r="Q4" s="8" t="s">
        <v>16</v>
      </c>
    </row>
    <row r="5" spans="1:17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17" ht="28.5" customHeight="1" x14ac:dyDescent="0.25">
      <c r="A6" s="7">
        <v>611022</v>
      </c>
      <c r="B6" s="6" t="s">
        <v>73</v>
      </c>
      <c r="C6" s="10">
        <f>SUM(D6:Q6)</f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30" customHeight="1" x14ac:dyDescent="0.25">
      <c r="A7" s="7">
        <v>611022</v>
      </c>
      <c r="B7" s="6" t="s">
        <v>48</v>
      </c>
      <c r="C7" s="10">
        <f t="shared" ref="C7:C36" si="0">SUM(D7:Q7)</f>
        <v>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24" customHeight="1" x14ac:dyDescent="0.25">
      <c r="A8" s="7"/>
      <c r="B8" s="19" t="s">
        <v>42</v>
      </c>
      <c r="C8" s="10">
        <f>SUM(C6:C7)</f>
        <v>0</v>
      </c>
      <c r="D8" s="10">
        <f t="shared" ref="D8:Q8" si="1">SUM(D6:D7)</f>
        <v>0</v>
      </c>
      <c r="E8" s="10">
        <f t="shared" si="1"/>
        <v>0</v>
      </c>
      <c r="F8" s="10">
        <f t="shared" si="1"/>
        <v>0</v>
      </c>
      <c r="G8" s="10">
        <f t="shared" si="1"/>
        <v>0</v>
      </c>
      <c r="H8" s="10">
        <f t="shared" si="1"/>
        <v>0</v>
      </c>
      <c r="I8" s="10">
        <f t="shared" si="1"/>
        <v>0</v>
      </c>
      <c r="J8" s="10">
        <f t="shared" si="1"/>
        <v>0</v>
      </c>
      <c r="K8" s="10">
        <f t="shared" si="1"/>
        <v>0</v>
      </c>
      <c r="L8" s="10">
        <f t="shared" si="1"/>
        <v>0</v>
      </c>
      <c r="M8" s="10">
        <f t="shared" si="1"/>
        <v>0</v>
      </c>
      <c r="N8" s="10">
        <f t="shared" si="1"/>
        <v>0</v>
      </c>
      <c r="O8" s="10">
        <f t="shared" si="1"/>
        <v>0</v>
      </c>
      <c r="P8" s="10">
        <f t="shared" si="1"/>
        <v>0</v>
      </c>
      <c r="Q8" s="10">
        <f t="shared" si="1"/>
        <v>0</v>
      </c>
    </row>
    <row r="9" spans="1:17" ht="24" customHeight="1" x14ac:dyDescent="0.25">
      <c r="A9" s="7">
        <v>611023</v>
      </c>
      <c r="B9" s="5" t="s">
        <v>71</v>
      </c>
      <c r="C9" s="10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ht="39" hidden="1" customHeight="1" x14ac:dyDescent="0.25">
      <c r="A10" s="7">
        <v>611023</v>
      </c>
      <c r="B10" s="5" t="s">
        <v>18</v>
      </c>
      <c r="C10" s="10">
        <f t="shared" si="0"/>
        <v>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33.75" customHeight="1" x14ac:dyDescent="0.25">
      <c r="A11" s="7">
        <v>611023</v>
      </c>
      <c r="B11" s="5" t="s">
        <v>47</v>
      </c>
      <c r="C11" s="10">
        <f t="shared" si="0"/>
        <v>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24" x14ac:dyDescent="0.25">
      <c r="A12" s="7">
        <v>611023</v>
      </c>
      <c r="B12" s="6" t="s">
        <v>57</v>
      </c>
      <c r="C12" s="10">
        <f t="shared" si="0"/>
        <v>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24.75" customHeight="1" x14ac:dyDescent="0.25">
      <c r="A13" s="7">
        <v>611023</v>
      </c>
      <c r="B13" s="5" t="s">
        <v>61</v>
      </c>
      <c r="C13" s="1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36" x14ac:dyDescent="0.25">
      <c r="A14" s="7">
        <v>611023</v>
      </c>
      <c r="B14" s="5" t="s">
        <v>19</v>
      </c>
      <c r="C14" s="10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24" x14ac:dyDescent="0.25">
      <c r="A15" s="7">
        <v>611023</v>
      </c>
      <c r="B15" s="6" t="s">
        <v>50</v>
      </c>
      <c r="C15" s="1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19" t="s">
        <v>43</v>
      </c>
      <c r="C16" s="10">
        <f>C9+C10+C11+C12+C13+C14+C15</f>
        <v>0</v>
      </c>
      <c r="D16" s="10">
        <f>D9+D10+D11+D12+D13+D14+D15</f>
        <v>0</v>
      </c>
      <c r="E16" s="10">
        <f t="shared" ref="E16:Q16" si="2">E9+E10+E11+E12+E13+E14+E15</f>
        <v>0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0</v>
      </c>
      <c r="N16" s="10">
        <f t="shared" si="2"/>
        <v>0</v>
      </c>
      <c r="O16" s="10">
        <f t="shared" si="2"/>
        <v>0</v>
      </c>
      <c r="P16" s="10">
        <f t="shared" si="2"/>
        <v>0</v>
      </c>
      <c r="Q16" s="10">
        <f t="shared" si="2"/>
        <v>0</v>
      </c>
    </row>
    <row r="17" spans="1:17" ht="24" x14ac:dyDescent="0.25">
      <c r="A17" s="7">
        <v>611025</v>
      </c>
      <c r="B17" s="5" t="s">
        <v>66</v>
      </c>
      <c r="C17" s="10">
        <f t="shared" si="0"/>
        <v>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24" x14ac:dyDescent="0.25">
      <c r="A18" s="7">
        <v>611025</v>
      </c>
      <c r="B18" s="6" t="s">
        <v>58</v>
      </c>
      <c r="C18" s="10">
        <f t="shared" si="0"/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46.5" customHeight="1" x14ac:dyDescent="0.25">
      <c r="A19" s="7">
        <v>611025</v>
      </c>
      <c r="B19" s="6" t="s">
        <v>60</v>
      </c>
      <c r="C19" s="10">
        <f t="shared" si="0"/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19" t="s">
        <v>51</v>
      </c>
      <c r="C20" s="10">
        <f>SUM(D17:Q19)</f>
        <v>0</v>
      </c>
      <c r="D20" s="10">
        <f>D18+D19</f>
        <v>0</v>
      </c>
      <c r="E20" s="10">
        <f t="shared" ref="E20:Q20" si="3">E18+E19</f>
        <v>0</v>
      </c>
      <c r="F20" s="10">
        <f t="shared" si="3"/>
        <v>0</v>
      </c>
      <c r="G20" s="10">
        <f t="shared" si="3"/>
        <v>0</v>
      </c>
      <c r="H20" s="10">
        <f t="shared" si="3"/>
        <v>0</v>
      </c>
      <c r="I20" s="10">
        <f t="shared" si="3"/>
        <v>0</v>
      </c>
      <c r="J20" s="10">
        <f t="shared" si="3"/>
        <v>0</v>
      </c>
      <c r="K20" s="10">
        <f t="shared" si="3"/>
        <v>0</v>
      </c>
      <c r="L20" s="10">
        <f t="shared" si="3"/>
        <v>0</v>
      </c>
      <c r="M20" s="10">
        <f t="shared" si="3"/>
        <v>0</v>
      </c>
      <c r="N20" s="10">
        <f t="shared" si="3"/>
        <v>0</v>
      </c>
      <c r="O20" s="10">
        <f t="shared" si="3"/>
        <v>0</v>
      </c>
      <c r="P20" s="10">
        <f t="shared" si="3"/>
        <v>0</v>
      </c>
      <c r="Q20" s="10">
        <f t="shared" si="3"/>
        <v>0</v>
      </c>
    </row>
    <row r="21" spans="1:17" ht="36" x14ac:dyDescent="0.25">
      <c r="A21" s="7">
        <v>611070</v>
      </c>
      <c r="B21" s="6" t="s">
        <v>20</v>
      </c>
      <c r="C21" s="10">
        <f t="shared" si="0"/>
        <v>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ht="36" x14ac:dyDescent="0.25">
      <c r="A22" s="7">
        <v>611070</v>
      </c>
      <c r="B22" s="6" t="s">
        <v>75</v>
      </c>
      <c r="C22" s="10">
        <f t="shared" si="0"/>
        <v>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41.25" customHeight="1" x14ac:dyDescent="0.25">
      <c r="A23" s="7">
        <v>611070</v>
      </c>
      <c r="B23" s="6" t="s">
        <v>21</v>
      </c>
      <c r="C23" s="10">
        <f t="shared" si="0"/>
        <v>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39.75" customHeight="1" x14ac:dyDescent="0.25">
      <c r="A24" s="7">
        <v>611070</v>
      </c>
      <c r="B24" s="6" t="s">
        <v>22</v>
      </c>
      <c r="C24" s="10">
        <f t="shared" si="0"/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19" t="s">
        <v>36</v>
      </c>
      <c r="C25" s="10">
        <f t="shared" ref="C25:P25" si="4">SUM(C21:C24)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  <c r="H25" s="10">
        <f t="shared" si="4"/>
        <v>0</v>
      </c>
      <c r="I25" s="10">
        <f t="shared" si="4"/>
        <v>0</v>
      </c>
      <c r="J25" s="10">
        <f t="shared" si="4"/>
        <v>0</v>
      </c>
      <c r="K25" s="10">
        <f t="shared" si="4"/>
        <v>0</v>
      </c>
      <c r="L25" s="10">
        <f t="shared" si="4"/>
        <v>0</v>
      </c>
      <c r="M25" s="10">
        <f t="shared" si="4"/>
        <v>0</v>
      </c>
      <c r="N25" s="10">
        <f t="shared" si="4"/>
        <v>0</v>
      </c>
      <c r="O25" s="10">
        <f t="shared" si="4"/>
        <v>0</v>
      </c>
      <c r="P25" s="10">
        <f t="shared" si="4"/>
        <v>0</v>
      </c>
      <c r="Q25" s="10">
        <f>SUM(Q21:Q24)</f>
        <v>0</v>
      </c>
    </row>
    <row r="26" spans="1:17" ht="36" x14ac:dyDescent="0.25">
      <c r="A26" s="7">
        <v>611101</v>
      </c>
      <c r="B26" s="6" t="s">
        <v>67</v>
      </c>
      <c r="C26" s="10">
        <f>SUM(D26:P26)</f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24" x14ac:dyDescent="0.25">
      <c r="A27" s="7">
        <v>611101</v>
      </c>
      <c r="B27" s="6" t="s">
        <v>76</v>
      </c>
      <c r="C27" s="10">
        <f>SUM(D27:P27)</f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ht="24" x14ac:dyDescent="0.25">
      <c r="A28" s="7">
        <v>611101</v>
      </c>
      <c r="B28" s="6" t="s">
        <v>72</v>
      </c>
      <c r="C28" s="10">
        <f>SUM(D28:P28)</f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ht="24" x14ac:dyDescent="0.25">
      <c r="A29" s="7">
        <v>611101</v>
      </c>
      <c r="B29" s="6" t="s">
        <v>63</v>
      </c>
      <c r="C29" s="10">
        <f>SUM(D29:P29)</f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19" t="s">
        <v>53</v>
      </c>
      <c r="C30" s="10">
        <f t="shared" ref="C30:Q30" si="5">SUM(C26:C29)</f>
        <v>0</v>
      </c>
      <c r="D30" s="10">
        <f t="shared" si="5"/>
        <v>0</v>
      </c>
      <c r="E30" s="10">
        <f t="shared" si="5"/>
        <v>0</v>
      </c>
      <c r="F30" s="10">
        <f t="shared" si="5"/>
        <v>0</v>
      </c>
      <c r="G30" s="10">
        <f t="shared" si="5"/>
        <v>0</v>
      </c>
      <c r="H30" s="10">
        <f t="shared" si="5"/>
        <v>0</v>
      </c>
      <c r="I30" s="10">
        <f t="shared" si="5"/>
        <v>0</v>
      </c>
      <c r="J30" s="10">
        <f t="shared" si="5"/>
        <v>0</v>
      </c>
      <c r="K30" s="10">
        <f t="shared" si="5"/>
        <v>0</v>
      </c>
      <c r="L30" s="10">
        <f t="shared" si="5"/>
        <v>0</v>
      </c>
      <c r="M30" s="10">
        <f t="shared" si="5"/>
        <v>0</v>
      </c>
      <c r="N30" s="10">
        <f t="shared" si="5"/>
        <v>0</v>
      </c>
      <c r="O30" s="10">
        <f t="shared" si="5"/>
        <v>0</v>
      </c>
      <c r="P30" s="10">
        <f t="shared" si="5"/>
        <v>0</v>
      </c>
      <c r="Q30" s="10">
        <f t="shared" si="5"/>
        <v>0</v>
      </c>
    </row>
    <row r="31" spans="1:17" ht="41.25" customHeight="1" x14ac:dyDescent="0.25">
      <c r="A31" s="7">
        <v>611110</v>
      </c>
      <c r="B31" s="6" t="s">
        <v>32</v>
      </c>
      <c r="C31" s="10">
        <f t="shared" si="0"/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36" x14ac:dyDescent="0.25">
      <c r="A32" s="7">
        <v>611120</v>
      </c>
      <c r="B32" s="6" t="s">
        <v>23</v>
      </c>
      <c r="C32" s="10">
        <f t="shared" si="0"/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43.5" customHeight="1" x14ac:dyDescent="0.25">
      <c r="A33" s="7">
        <v>611120</v>
      </c>
      <c r="B33" s="6" t="s">
        <v>62</v>
      </c>
      <c r="C33" s="10">
        <f t="shared" si="0"/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ht="30.75" customHeight="1" x14ac:dyDescent="0.25">
      <c r="A34" s="7"/>
      <c r="B34" s="19" t="s">
        <v>35</v>
      </c>
      <c r="C34" s="10">
        <f t="shared" ref="C34:Q34" si="6">C32+C33</f>
        <v>0</v>
      </c>
      <c r="D34" s="10">
        <f t="shared" si="6"/>
        <v>0</v>
      </c>
      <c r="E34" s="10">
        <f t="shared" si="6"/>
        <v>0</v>
      </c>
      <c r="F34" s="10">
        <f t="shared" si="6"/>
        <v>0</v>
      </c>
      <c r="G34" s="10">
        <f t="shared" si="6"/>
        <v>0</v>
      </c>
      <c r="H34" s="10">
        <f t="shared" si="6"/>
        <v>0</v>
      </c>
      <c r="I34" s="10">
        <f t="shared" si="6"/>
        <v>0</v>
      </c>
      <c r="J34" s="10">
        <f t="shared" si="6"/>
        <v>0</v>
      </c>
      <c r="K34" s="10">
        <f t="shared" si="6"/>
        <v>0</v>
      </c>
      <c r="L34" s="10">
        <f t="shared" si="6"/>
        <v>0</v>
      </c>
      <c r="M34" s="10">
        <f t="shared" si="6"/>
        <v>0</v>
      </c>
      <c r="N34" s="10">
        <f t="shared" si="6"/>
        <v>0</v>
      </c>
      <c r="O34" s="10">
        <f t="shared" si="6"/>
        <v>0</v>
      </c>
      <c r="P34" s="10">
        <f t="shared" si="6"/>
        <v>0</v>
      </c>
      <c r="Q34" s="10">
        <f t="shared" si="6"/>
        <v>0</v>
      </c>
    </row>
    <row r="35" spans="1:17" ht="63.75" customHeight="1" x14ac:dyDescent="0.25">
      <c r="A35" s="7">
        <v>611141</v>
      </c>
      <c r="B35" s="6" t="s">
        <v>69</v>
      </c>
      <c r="C35" s="10">
        <f t="shared" si="0"/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ht="41.25" customHeight="1" x14ac:dyDescent="0.25">
      <c r="A36" s="7">
        <v>611141</v>
      </c>
      <c r="B36" s="6" t="s">
        <v>37</v>
      </c>
      <c r="C36" s="10">
        <f t="shared" si="0"/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x14ac:dyDescent="0.25">
      <c r="A37" s="13">
        <v>611142</v>
      </c>
      <c r="B37" s="6" t="s">
        <v>38</v>
      </c>
      <c r="C37" s="10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x14ac:dyDescent="0.25">
      <c r="B38" s="11" t="s">
        <v>1</v>
      </c>
      <c r="C38" s="10">
        <f>C8+C16+C20+C25+C30+C31+C34+C35+ C36+C37</f>
        <v>0</v>
      </c>
      <c r="D38" s="10">
        <f>D8+D16+D20+D25+D30+D31+D34+D35+ D36+D37</f>
        <v>0</v>
      </c>
      <c r="E38" s="10">
        <f t="shared" ref="E38:Q38" si="7">E8+E16+E20+E25+E30+E31+E34+E35+ E36+E37</f>
        <v>0</v>
      </c>
      <c r="F38" s="10">
        <f t="shared" si="7"/>
        <v>0</v>
      </c>
      <c r="G38" s="10">
        <f t="shared" si="7"/>
        <v>0</v>
      </c>
      <c r="H38" s="10">
        <f t="shared" si="7"/>
        <v>0</v>
      </c>
      <c r="I38" s="10">
        <f t="shared" si="7"/>
        <v>0</v>
      </c>
      <c r="J38" s="10">
        <f t="shared" si="7"/>
        <v>0</v>
      </c>
      <c r="K38" s="10">
        <f t="shared" si="7"/>
        <v>0</v>
      </c>
      <c r="L38" s="10">
        <f t="shared" si="7"/>
        <v>0</v>
      </c>
      <c r="M38" s="10">
        <f t="shared" si="7"/>
        <v>0</v>
      </c>
      <c r="N38" s="10">
        <f t="shared" si="7"/>
        <v>0</v>
      </c>
      <c r="O38" s="10">
        <f t="shared" si="7"/>
        <v>0</v>
      </c>
      <c r="P38" s="10">
        <f t="shared" si="7"/>
        <v>0</v>
      </c>
      <c r="Q38" s="10">
        <f t="shared" si="7"/>
        <v>0</v>
      </c>
    </row>
  </sheetData>
  <mergeCells count="5">
    <mergeCell ref="A2:A4"/>
    <mergeCell ref="B2:B4"/>
    <mergeCell ref="C2:Q2"/>
    <mergeCell ref="C3:C4"/>
    <mergeCell ref="D3:Q3"/>
  </mergeCells>
  <pageMargins left="0.70866141732283472" right="0.70866141732283472" top="0.74803149606299213" bottom="0.74803149606299213" header="0.31496062992125984" footer="0.31496062992125984"/>
  <pageSetup paperSize="9" scale="63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0"/>
  <sheetViews>
    <sheetView workbookViewId="0">
      <pane xSplit="1" ySplit="5" topLeftCell="B25" activePane="bottomRight" state="frozen"/>
      <selection pane="topRight" activeCell="B1" sqref="B1"/>
      <selection pane="bottomLeft" activeCell="A6" sqref="A6"/>
      <selection pane="bottomRight" activeCell="A2" sqref="A2:Q39"/>
    </sheetView>
  </sheetViews>
  <sheetFormatPr defaultRowHeight="15" x14ac:dyDescent="0.25"/>
  <cols>
    <col min="1" max="1" width="7.42578125" customWidth="1"/>
    <col min="2" max="2" width="35.42578125" customWidth="1"/>
    <col min="9" max="9" width="9.5703125" customWidth="1"/>
    <col min="10" max="10" width="7" customWidth="1"/>
    <col min="11" max="11" width="7.5703125" customWidth="1"/>
    <col min="12" max="12" width="8.42578125" customWidth="1"/>
    <col min="13" max="13" width="6.5703125" customWidth="1"/>
    <col min="14" max="14" width="6.85546875" customWidth="1"/>
    <col min="15" max="15" width="7" customWidth="1"/>
    <col min="27" max="27" width="9.140625" customWidth="1"/>
  </cols>
  <sheetData>
    <row r="2" spans="1:20" ht="30" customHeight="1" x14ac:dyDescent="0.25">
      <c r="A2" s="74" t="s">
        <v>31</v>
      </c>
      <c r="B2" s="74" t="s">
        <v>0</v>
      </c>
      <c r="C2" s="74" t="s">
        <v>41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T2" t="s">
        <v>83</v>
      </c>
    </row>
    <row r="3" spans="1:20" x14ac:dyDescent="0.25">
      <c r="A3" s="74"/>
      <c r="B3" s="74"/>
      <c r="C3" s="74" t="s">
        <v>1</v>
      </c>
      <c r="D3" s="75" t="s">
        <v>15</v>
      </c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20" ht="95.25" x14ac:dyDescent="0.25">
      <c r="A4" s="74"/>
      <c r="B4" s="74"/>
      <c r="C4" s="74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26</v>
      </c>
      <c r="Q4" s="8" t="s">
        <v>16</v>
      </c>
    </row>
    <row r="5" spans="1:20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20" ht="24" x14ac:dyDescent="0.25">
      <c r="A6" s="7">
        <v>611022</v>
      </c>
      <c r="B6" s="6" t="s">
        <v>49</v>
      </c>
      <c r="C6" s="10">
        <f>SUM(D6:Q6)</f>
        <v>563.5</v>
      </c>
      <c r="D6" s="25"/>
      <c r="E6" s="25"/>
      <c r="F6" s="25">
        <v>496.5</v>
      </c>
      <c r="G6" s="25"/>
      <c r="H6" s="25">
        <v>67</v>
      </c>
      <c r="I6" s="25"/>
      <c r="J6" s="25"/>
      <c r="K6" s="25"/>
      <c r="L6" s="25"/>
      <c r="M6" s="25"/>
      <c r="N6" s="25"/>
      <c r="O6" s="25"/>
      <c r="P6" s="25"/>
      <c r="Q6" s="25"/>
    </row>
    <row r="7" spans="1:20" ht="24" x14ac:dyDescent="0.25">
      <c r="A7" s="7">
        <v>611022</v>
      </c>
      <c r="B7" s="6" t="s">
        <v>48</v>
      </c>
      <c r="C7" s="10">
        <f>SUM(D7:Q7)</f>
        <v>106.10000000000001</v>
      </c>
      <c r="D7" s="25"/>
      <c r="E7" s="25"/>
      <c r="F7" s="25">
        <v>3.7</v>
      </c>
      <c r="G7" s="25"/>
      <c r="H7" s="25">
        <v>102.4</v>
      </c>
      <c r="I7" s="25"/>
      <c r="J7" s="25"/>
      <c r="K7" s="25"/>
      <c r="L7" s="25"/>
      <c r="M7" s="25"/>
      <c r="N7" s="25"/>
      <c r="O7" s="25"/>
      <c r="P7" s="25"/>
      <c r="Q7" s="25"/>
    </row>
    <row r="8" spans="1:20" x14ac:dyDescent="0.25">
      <c r="A8" s="9"/>
      <c r="B8" s="19" t="s">
        <v>45</v>
      </c>
      <c r="C8" s="10">
        <f>SUM(C6:C7)</f>
        <v>669.6</v>
      </c>
      <c r="D8" s="27">
        <f t="shared" ref="D8:Q8" si="0">SUM(D6:D7)</f>
        <v>0</v>
      </c>
      <c r="E8" s="27">
        <f t="shared" si="0"/>
        <v>0</v>
      </c>
      <c r="F8" s="27">
        <f t="shared" si="0"/>
        <v>500.2</v>
      </c>
      <c r="G8" s="27">
        <f t="shared" si="0"/>
        <v>0</v>
      </c>
      <c r="H8" s="27">
        <f t="shared" si="0"/>
        <v>169.4</v>
      </c>
      <c r="I8" s="27">
        <f t="shared" si="0"/>
        <v>0</v>
      </c>
      <c r="J8" s="27">
        <f t="shared" si="0"/>
        <v>0</v>
      </c>
      <c r="K8" s="27">
        <f t="shared" si="0"/>
        <v>0</v>
      </c>
      <c r="L8" s="27">
        <f t="shared" si="0"/>
        <v>0</v>
      </c>
      <c r="M8" s="27">
        <f t="shared" si="0"/>
        <v>0</v>
      </c>
      <c r="N8" s="27">
        <f t="shared" si="0"/>
        <v>0</v>
      </c>
      <c r="O8" s="27">
        <f t="shared" si="0"/>
        <v>0</v>
      </c>
      <c r="P8" s="27">
        <f t="shared" si="0"/>
        <v>0</v>
      </c>
      <c r="Q8" s="27">
        <f t="shared" si="0"/>
        <v>0</v>
      </c>
    </row>
    <row r="9" spans="1:20" ht="24" customHeight="1" x14ac:dyDescent="0.25">
      <c r="A9" s="7">
        <v>611023</v>
      </c>
      <c r="B9" s="5" t="s">
        <v>71</v>
      </c>
      <c r="C9" s="10">
        <f>SUM(D9:Q9)</f>
        <v>316.5</v>
      </c>
      <c r="D9" s="25"/>
      <c r="E9" s="25"/>
      <c r="F9" s="25">
        <v>147.6</v>
      </c>
      <c r="G9" s="25"/>
      <c r="H9" s="25"/>
      <c r="I9" s="25"/>
      <c r="J9" s="25"/>
      <c r="K9" s="25"/>
      <c r="L9" s="25"/>
      <c r="M9" s="25"/>
      <c r="N9" s="25"/>
      <c r="O9" s="25"/>
      <c r="P9" s="25">
        <v>28.4</v>
      </c>
      <c r="Q9" s="25">
        <v>140.5</v>
      </c>
    </row>
    <row r="10" spans="1:20" ht="38.25" hidden="1" customHeight="1" x14ac:dyDescent="0.25">
      <c r="A10" s="7">
        <v>611023</v>
      </c>
      <c r="B10" s="5" t="s">
        <v>18</v>
      </c>
      <c r="C10" s="10">
        <f t="shared" ref="C10:C38" si="1">SUM(D10:Q10)</f>
        <v>0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20" ht="22.5" customHeight="1" x14ac:dyDescent="0.25">
      <c r="A11" s="7">
        <v>611023</v>
      </c>
      <c r="B11" s="5" t="s">
        <v>64</v>
      </c>
      <c r="C11" s="10">
        <f t="shared" si="1"/>
        <v>111.7</v>
      </c>
      <c r="D11" s="25"/>
      <c r="E11" s="25"/>
      <c r="F11" s="25">
        <v>74.400000000000006</v>
      </c>
      <c r="G11" s="25"/>
      <c r="H11" s="25">
        <v>0.5</v>
      </c>
      <c r="I11" s="25">
        <v>10.3</v>
      </c>
      <c r="J11" s="25"/>
      <c r="K11" s="25"/>
      <c r="L11" s="25"/>
      <c r="M11" s="25"/>
      <c r="N11" s="25"/>
      <c r="O11" s="25"/>
      <c r="P11" s="25"/>
      <c r="Q11" s="25">
        <v>26.5</v>
      </c>
    </row>
    <row r="12" spans="1:20" ht="16.5" customHeight="1" x14ac:dyDescent="0.25">
      <c r="A12" s="7">
        <v>611023</v>
      </c>
      <c r="B12" s="6" t="s">
        <v>70</v>
      </c>
      <c r="C12" s="10">
        <f t="shared" si="1"/>
        <v>156.65299999999999</v>
      </c>
      <c r="D12" s="25"/>
      <c r="E12" s="25"/>
      <c r="F12" s="25">
        <v>156.65199999999999</v>
      </c>
      <c r="G12" s="25"/>
      <c r="H12" s="25">
        <v>1E-3</v>
      </c>
      <c r="I12" s="25"/>
      <c r="J12" s="25"/>
      <c r="K12" s="25"/>
      <c r="L12" s="25"/>
      <c r="M12" s="25"/>
      <c r="N12" s="25"/>
      <c r="O12" s="25"/>
      <c r="P12" s="25"/>
      <c r="Q12" s="25"/>
    </row>
    <row r="13" spans="1:20" ht="22.5" customHeight="1" x14ac:dyDescent="0.25">
      <c r="A13" s="7">
        <v>611023</v>
      </c>
      <c r="B13" s="5" t="s">
        <v>65</v>
      </c>
      <c r="C13" s="10">
        <f t="shared" si="1"/>
        <v>79.8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>
        <v>79.8</v>
      </c>
    </row>
    <row r="14" spans="1:20" ht="31.5" customHeight="1" x14ac:dyDescent="0.25">
      <c r="A14" s="7">
        <v>611023</v>
      </c>
      <c r="B14" s="5" t="s">
        <v>19</v>
      </c>
      <c r="C14" s="10">
        <f t="shared" si="1"/>
        <v>8.5</v>
      </c>
      <c r="D14" s="25"/>
      <c r="E14" s="25"/>
      <c r="F14" s="25">
        <v>8.5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1:20" ht="12.75" customHeight="1" x14ac:dyDescent="0.25">
      <c r="A15" s="7">
        <v>611023</v>
      </c>
      <c r="B15" s="6" t="s">
        <v>50</v>
      </c>
      <c r="C15" s="10">
        <f t="shared" si="1"/>
        <v>4.8</v>
      </c>
      <c r="D15" s="25"/>
      <c r="E15" s="25"/>
      <c r="F15" s="25"/>
      <c r="G15" s="25"/>
      <c r="H15" s="25">
        <v>4.8</v>
      </c>
      <c r="I15" s="25"/>
      <c r="J15" s="25"/>
      <c r="K15" s="25"/>
      <c r="L15" s="25"/>
      <c r="M15" s="25"/>
      <c r="N15" s="25"/>
      <c r="O15" s="25"/>
      <c r="P15" s="25"/>
      <c r="Q15" s="25"/>
    </row>
    <row r="16" spans="1:20" x14ac:dyDescent="0.25">
      <c r="A16" s="7"/>
      <c r="B16" s="19" t="s">
        <v>46</v>
      </c>
      <c r="C16" s="10">
        <f>C9+C10+C11+C12+C13+C14+C15</f>
        <v>677.95299999999986</v>
      </c>
      <c r="D16" s="27">
        <f>D9+D10+D11+D12+D13+D14+D15</f>
        <v>0</v>
      </c>
      <c r="E16" s="27">
        <f t="shared" ref="E16:Q16" si="2">E9+E10+E11+E12+E13+E14+E15</f>
        <v>0</v>
      </c>
      <c r="F16" s="27">
        <f t="shared" si="2"/>
        <v>387.15199999999999</v>
      </c>
      <c r="G16" s="27">
        <f t="shared" si="2"/>
        <v>0</v>
      </c>
      <c r="H16" s="27">
        <f t="shared" si="2"/>
        <v>5.3010000000000002</v>
      </c>
      <c r="I16" s="27">
        <f t="shared" si="2"/>
        <v>10.3</v>
      </c>
      <c r="J16" s="27">
        <f t="shared" si="2"/>
        <v>0</v>
      </c>
      <c r="K16" s="27">
        <f t="shared" si="2"/>
        <v>0</v>
      </c>
      <c r="L16" s="27">
        <f t="shared" si="2"/>
        <v>0</v>
      </c>
      <c r="M16" s="27">
        <f t="shared" si="2"/>
        <v>0</v>
      </c>
      <c r="N16" s="27">
        <f t="shared" si="2"/>
        <v>0</v>
      </c>
      <c r="O16" s="27">
        <f t="shared" si="2"/>
        <v>0</v>
      </c>
      <c r="P16" s="27">
        <f t="shared" si="2"/>
        <v>28.4</v>
      </c>
      <c r="Q16" s="27">
        <f t="shared" si="2"/>
        <v>246.8</v>
      </c>
    </row>
    <row r="17" spans="1:17" ht="25.5" customHeight="1" x14ac:dyDescent="0.25">
      <c r="A17" s="7">
        <v>611025</v>
      </c>
      <c r="B17" s="5" t="s">
        <v>66</v>
      </c>
      <c r="C17" s="10">
        <f t="shared" si="1"/>
        <v>0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17" ht="24.75" customHeight="1" x14ac:dyDescent="0.25">
      <c r="A18" s="7">
        <v>611025</v>
      </c>
      <c r="B18" s="6" t="s">
        <v>58</v>
      </c>
      <c r="C18" s="10">
        <f t="shared" si="1"/>
        <v>121.5</v>
      </c>
      <c r="D18" s="25"/>
      <c r="E18" s="25"/>
      <c r="F18" s="25">
        <v>87</v>
      </c>
      <c r="G18" s="25"/>
      <c r="H18" s="25">
        <v>2.2999999999999998</v>
      </c>
      <c r="I18" s="25"/>
      <c r="J18" s="25"/>
      <c r="K18" s="25"/>
      <c r="L18" s="25"/>
      <c r="M18" s="25"/>
      <c r="N18" s="25"/>
      <c r="O18" s="25"/>
      <c r="P18" s="25">
        <v>7.2</v>
      </c>
      <c r="Q18" s="25">
        <v>25</v>
      </c>
    </row>
    <row r="19" spans="1:17" ht="27" customHeight="1" x14ac:dyDescent="0.25">
      <c r="A19" s="7">
        <v>611025</v>
      </c>
      <c r="B19" s="6" t="s">
        <v>116</v>
      </c>
      <c r="C19" s="10">
        <f t="shared" si="1"/>
        <v>882.3</v>
      </c>
      <c r="D19" s="25"/>
      <c r="E19" s="25"/>
      <c r="F19" s="25">
        <v>639.20000000000005</v>
      </c>
      <c r="G19" s="25">
        <v>0.8</v>
      </c>
      <c r="H19" s="25">
        <v>110.3</v>
      </c>
      <c r="I19" s="25"/>
      <c r="J19" s="25"/>
      <c r="K19" s="25"/>
      <c r="L19" s="25"/>
      <c r="M19" s="25"/>
      <c r="N19" s="25"/>
      <c r="O19" s="25"/>
      <c r="P19" s="25"/>
      <c r="Q19" s="25">
        <v>132</v>
      </c>
    </row>
    <row r="20" spans="1:17" x14ac:dyDescent="0.25">
      <c r="A20" s="7"/>
      <c r="B20" s="19" t="s">
        <v>55</v>
      </c>
      <c r="C20" s="10">
        <f t="shared" ref="C20:Q20" si="3">SUM(C17:C19)</f>
        <v>1003.8</v>
      </c>
      <c r="D20" s="27">
        <f t="shared" si="3"/>
        <v>0</v>
      </c>
      <c r="E20" s="27">
        <f t="shared" si="3"/>
        <v>0</v>
      </c>
      <c r="F20" s="27">
        <f t="shared" si="3"/>
        <v>726.2</v>
      </c>
      <c r="G20" s="27">
        <f t="shared" si="3"/>
        <v>0.8</v>
      </c>
      <c r="H20" s="27">
        <f t="shared" si="3"/>
        <v>112.6</v>
      </c>
      <c r="I20" s="27">
        <f t="shared" si="3"/>
        <v>0</v>
      </c>
      <c r="J20" s="27">
        <f t="shared" si="3"/>
        <v>0</v>
      </c>
      <c r="K20" s="27">
        <f t="shared" si="3"/>
        <v>0</v>
      </c>
      <c r="L20" s="27">
        <f t="shared" si="3"/>
        <v>0</v>
      </c>
      <c r="M20" s="27">
        <f t="shared" si="3"/>
        <v>0</v>
      </c>
      <c r="N20" s="27">
        <f t="shared" si="3"/>
        <v>0</v>
      </c>
      <c r="O20" s="27">
        <f t="shared" si="3"/>
        <v>0</v>
      </c>
      <c r="P20" s="27">
        <f t="shared" si="3"/>
        <v>7.2</v>
      </c>
      <c r="Q20" s="27">
        <f t="shared" si="3"/>
        <v>157</v>
      </c>
    </row>
    <row r="21" spans="1:17" ht="27" customHeight="1" x14ac:dyDescent="0.25">
      <c r="A21" s="7">
        <v>611070</v>
      </c>
      <c r="B21" s="6" t="s">
        <v>20</v>
      </c>
      <c r="C21" s="10">
        <f t="shared" si="1"/>
        <v>0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1:17" ht="33.75" customHeight="1" x14ac:dyDescent="0.25">
      <c r="A22" s="7">
        <v>611070</v>
      </c>
      <c r="B22" s="6" t="s">
        <v>75</v>
      </c>
      <c r="C22" s="10">
        <f t="shared" si="1"/>
        <v>0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1:17" ht="36" customHeight="1" x14ac:dyDescent="0.25">
      <c r="A23" s="7">
        <v>611070</v>
      </c>
      <c r="B23" s="6" t="s">
        <v>21</v>
      </c>
      <c r="C23" s="10">
        <f t="shared" si="1"/>
        <v>2.4</v>
      </c>
      <c r="D23" s="25"/>
      <c r="E23" s="25"/>
      <c r="F23" s="25">
        <v>2.1</v>
      </c>
      <c r="G23" s="25"/>
      <c r="H23" s="25"/>
      <c r="I23" s="25"/>
      <c r="J23" s="25">
        <v>0.3</v>
      </c>
      <c r="K23" s="25"/>
      <c r="L23" s="25"/>
      <c r="M23" s="25"/>
      <c r="N23" s="25"/>
      <c r="O23" s="25"/>
      <c r="P23" s="25"/>
      <c r="Q23" s="25"/>
    </row>
    <row r="24" spans="1:17" ht="34.5" customHeight="1" x14ac:dyDescent="0.25">
      <c r="A24" s="7">
        <v>611070</v>
      </c>
      <c r="B24" s="6" t="s">
        <v>22</v>
      </c>
      <c r="C24" s="10">
        <f t="shared" si="1"/>
        <v>11.1</v>
      </c>
      <c r="D24" s="25"/>
      <c r="E24" s="25"/>
      <c r="F24" s="25">
        <v>11.1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1:17" x14ac:dyDescent="0.25">
      <c r="A25" s="7"/>
      <c r="B25" s="19" t="s">
        <v>39</v>
      </c>
      <c r="C25" s="10">
        <f t="shared" si="1"/>
        <v>13.5</v>
      </c>
      <c r="D25" s="27">
        <f>SUM(D21:D24)</f>
        <v>0</v>
      </c>
      <c r="E25" s="27">
        <f t="shared" ref="E25:Q25" si="4">SUM(E21:E24)</f>
        <v>0</v>
      </c>
      <c r="F25" s="27">
        <f t="shared" si="4"/>
        <v>13.2</v>
      </c>
      <c r="G25" s="27">
        <f t="shared" si="4"/>
        <v>0</v>
      </c>
      <c r="H25" s="27">
        <f t="shared" si="4"/>
        <v>0</v>
      </c>
      <c r="I25" s="27">
        <f t="shared" si="4"/>
        <v>0</v>
      </c>
      <c r="J25" s="27">
        <f t="shared" si="4"/>
        <v>0.3</v>
      </c>
      <c r="K25" s="27">
        <f t="shared" si="4"/>
        <v>0</v>
      </c>
      <c r="L25" s="27">
        <f t="shared" si="4"/>
        <v>0</v>
      </c>
      <c r="M25" s="27">
        <f t="shared" si="4"/>
        <v>0</v>
      </c>
      <c r="N25" s="27">
        <f t="shared" si="4"/>
        <v>0</v>
      </c>
      <c r="O25" s="27">
        <f t="shared" si="4"/>
        <v>0</v>
      </c>
      <c r="P25" s="27">
        <f t="shared" si="4"/>
        <v>0</v>
      </c>
      <c r="Q25" s="27">
        <f t="shared" si="4"/>
        <v>0</v>
      </c>
    </row>
    <row r="26" spans="1:17" ht="27" customHeight="1" x14ac:dyDescent="0.25">
      <c r="A26" s="7">
        <v>611101</v>
      </c>
      <c r="B26" s="6" t="s">
        <v>67</v>
      </c>
      <c r="C26" s="10">
        <f t="shared" si="1"/>
        <v>27.5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>
        <v>27.5</v>
      </c>
    </row>
    <row r="27" spans="1:17" ht="18.75" customHeight="1" x14ac:dyDescent="0.25">
      <c r="A27" s="7">
        <v>611101</v>
      </c>
      <c r="B27" s="6" t="s">
        <v>76</v>
      </c>
      <c r="C27" s="10">
        <f t="shared" si="1"/>
        <v>85.6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>
        <v>85.6</v>
      </c>
      <c r="Q27" s="25"/>
    </row>
    <row r="28" spans="1:17" ht="18.75" customHeight="1" x14ac:dyDescent="0.25">
      <c r="A28" s="7">
        <v>611101</v>
      </c>
      <c r="B28" s="6" t="s">
        <v>72</v>
      </c>
      <c r="C28" s="10">
        <f t="shared" si="1"/>
        <v>61</v>
      </c>
      <c r="D28" s="25"/>
      <c r="E28" s="25"/>
      <c r="F28" s="25">
        <v>35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>
        <v>26</v>
      </c>
    </row>
    <row r="29" spans="1:17" ht="23.25" customHeight="1" x14ac:dyDescent="0.25">
      <c r="A29" s="7">
        <v>611101</v>
      </c>
      <c r="B29" s="6" t="s">
        <v>63</v>
      </c>
      <c r="C29" s="10">
        <f t="shared" si="1"/>
        <v>0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1:17" ht="33" customHeight="1" x14ac:dyDescent="0.25">
      <c r="A30" s="7">
        <v>611101</v>
      </c>
      <c r="B30" s="6" t="s">
        <v>32</v>
      </c>
      <c r="C30" s="10">
        <f t="shared" si="1"/>
        <v>0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1:17" x14ac:dyDescent="0.25">
      <c r="A31" s="7"/>
      <c r="B31" s="19" t="s">
        <v>53</v>
      </c>
      <c r="C31" s="10">
        <f>SUM(C26:C30)</f>
        <v>174.1</v>
      </c>
      <c r="D31" s="27">
        <f t="shared" ref="D31:Q31" si="5">SUM(D26:D30)</f>
        <v>0</v>
      </c>
      <c r="E31" s="27">
        <f t="shared" si="5"/>
        <v>0</v>
      </c>
      <c r="F31" s="27">
        <f>SUM(F26:F30)</f>
        <v>35</v>
      </c>
      <c r="G31" s="27">
        <f t="shared" si="5"/>
        <v>0</v>
      </c>
      <c r="H31" s="27">
        <f t="shared" si="5"/>
        <v>0</v>
      </c>
      <c r="I31" s="27">
        <f t="shared" si="5"/>
        <v>0</v>
      </c>
      <c r="J31" s="27">
        <f t="shared" si="5"/>
        <v>0</v>
      </c>
      <c r="K31" s="27">
        <f t="shared" si="5"/>
        <v>0</v>
      </c>
      <c r="L31" s="27">
        <f t="shared" si="5"/>
        <v>0</v>
      </c>
      <c r="M31" s="27">
        <f t="shared" si="5"/>
        <v>0</v>
      </c>
      <c r="N31" s="27">
        <f t="shared" si="5"/>
        <v>0</v>
      </c>
      <c r="O31" s="27">
        <f t="shared" si="5"/>
        <v>0</v>
      </c>
      <c r="P31" s="27">
        <f t="shared" si="5"/>
        <v>85.6</v>
      </c>
      <c r="Q31" s="27">
        <f t="shared" si="5"/>
        <v>53.5</v>
      </c>
    </row>
    <row r="32" spans="1:17" ht="34.5" customHeight="1" x14ac:dyDescent="0.25">
      <c r="A32" s="7">
        <v>611110</v>
      </c>
      <c r="B32" s="19" t="s">
        <v>32</v>
      </c>
      <c r="C32" s="10">
        <f t="shared" si="1"/>
        <v>454.1</v>
      </c>
      <c r="D32" s="25"/>
      <c r="E32" s="25"/>
      <c r="F32" s="25">
        <v>16</v>
      </c>
      <c r="G32" s="25"/>
      <c r="H32" s="25"/>
      <c r="I32" s="25">
        <v>27.2</v>
      </c>
      <c r="J32" s="25">
        <v>201.6</v>
      </c>
      <c r="K32" s="25"/>
      <c r="L32" s="25"/>
      <c r="M32" s="25"/>
      <c r="N32" s="25"/>
      <c r="O32" s="25"/>
      <c r="P32" s="25"/>
      <c r="Q32" s="25">
        <v>209.3</v>
      </c>
    </row>
    <row r="33" spans="1:17" ht="36.75" customHeight="1" x14ac:dyDescent="0.25">
      <c r="A33" s="7">
        <v>611120</v>
      </c>
      <c r="B33" s="6" t="s">
        <v>23</v>
      </c>
      <c r="C33" s="10">
        <f t="shared" si="1"/>
        <v>0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1:17" ht="41.25" customHeight="1" x14ac:dyDescent="0.25">
      <c r="A34" s="7">
        <v>611120</v>
      </c>
      <c r="B34" s="6" t="s">
        <v>62</v>
      </c>
      <c r="C34" s="10">
        <f t="shared" si="1"/>
        <v>0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  <row r="35" spans="1:17" x14ac:dyDescent="0.25">
      <c r="A35" s="7"/>
      <c r="B35" s="19" t="s">
        <v>56</v>
      </c>
      <c r="C35" s="10">
        <f t="shared" si="1"/>
        <v>0</v>
      </c>
      <c r="D35" s="27">
        <f>D33+D34</f>
        <v>0</v>
      </c>
      <c r="E35" s="27">
        <f t="shared" ref="E35:Q35" si="6">E33+E34</f>
        <v>0</v>
      </c>
      <c r="F35" s="27">
        <f t="shared" si="6"/>
        <v>0</v>
      </c>
      <c r="G35" s="27">
        <f t="shared" si="6"/>
        <v>0</v>
      </c>
      <c r="H35" s="27">
        <f t="shared" si="6"/>
        <v>0</v>
      </c>
      <c r="I35" s="27">
        <f t="shared" si="6"/>
        <v>0</v>
      </c>
      <c r="J35" s="27">
        <f t="shared" si="6"/>
        <v>0</v>
      </c>
      <c r="K35" s="27">
        <f t="shared" si="6"/>
        <v>0</v>
      </c>
      <c r="L35" s="27">
        <f t="shared" si="6"/>
        <v>0</v>
      </c>
      <c r="M35" s="27">
        <f t="shared" si="6"/>
        <v>0</v>
      </c>
      <c r="N35" s="27">
        <f t="shared" si="6"/>
        <v>0</v>
      </c>
      <c r="O35" s="27">
        <f t="shared" si="6"/>
        <v>0</v>
      </c>
      <c r="P35" s="27">
        <f t="shared" si="6"/>
        <v>0</v>
      </c>
      <c r="Q35" s="27">
        <f t="shared" si="6"/>
        <v>0</v>
      </c>
    </row>
    <row r="36" spans="1:17" ht="48" customHeight="1" x14ac:dyDescent="0.25">
      <c r="A36" s="7">
        <v>611141</v>
      </c>
      <c r="B36" s="6" t="s">
        <v>69</v>
      </c>
      <c r="C36" s="10">
        <f t="shared" si="1"/>
        <v>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</row>
    <row r="37" spans="1:17" ht="15.75" customHeight="1" x14ac:dyDescent="0.25">
      <c r="A37" s="7">
        <v>611141</v>
      </c>
      <c r="B37" s="6" t="s">
        <v>37</v>
      </c>
      <c r="C37" s="10">
        <f t="shared" si="1"/>
        <v>0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</row>
    <row r="38" spans="1:17" x14ac:dyDescent="0.25">
      <c r="A38" s="39">
        <v>611142</v>
      </c>
      <c r="B38" s="6" t="s">
        <v>40</v>
      </c>
      <c r="C38" s="10">
        <f t="shared" si="1"/>
        <v>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</row>
    <row r="39" spans="1:17" x14ac:dyDescent="0.25">
      <c r="A39" s="42"/>
      <c r="B39" s="43" t="s">
        <v>1</v>
      </c>
      <c r="C39" s="10">
        <f>C8+C16+C20+C25+C31+C32+C35+C36+ C37+C38</f>
        <v>2993.0529999999999</v>
      </c>
      <c r="D39" s="27">
        <f t="shared" ref="D39:Q39" si="7">D8+D16+D20+D25+D31+D32+D35+D36+ D37+D38</f>
        <v>0</v>
      </c>
      <c r="E39" s="27">
        <f t="shared" si="7"/>
        <v>0</v>
      </c>
      <c r="F39" s="27">
        <f t="shared" si="7"/>
        <v>1677.7520000000002</v>
      </c>
      <c r="G39" s="27">
        <f t="shared" si="7"/>
        <v>0.8</v>
      </c>
      <c r="H39" s="27">
        <f t="shared" si="7"/>
        <v>287.30099999999999</v>
      </c>
      <c r="I39" s="27">
        <f t="shared" si="7"/>
        <v>37.5</v>
      </c>
      <c r="J39" s="27">
        <f t="shared" si="7"/>
        <v>201.9</v>
      </c>
      <c r="K39" s="27">
        <f t="shared" si="7"/>
        <v>0</v>
      </c>
      <c r="L39" s="27">
        <f t="shared" si="7"/>
        <v>0</v>
      </c>
      <c r="M39" s="27">
        <f t="shared" si="7"/>
        <v>0</v>
      </c>
      <c r="N39" s="27">
        <f t="shared" si="7"/>
        <v>0</v>
      </c>
      <c r="O39" s="27">
        <f t="shared" si="7"/>
        <v>0</v>
      </c>
      <c r="P39" s="27">
        <f t="shared" si="7"/>
        <v>121.19999999999999</v>
      </c>
      <c r="Q39" s="27">
        <f t="shared" si="7"/>
        <v>666.6</v>
      </c>
    </row>
    <row r="40" spans="1:17" x14ac:dyDescent="0.25">
      <c r="C40">
        <f>D39+E39+F39+G39+H39+I39+J39+K39+L39+M39+N39+O39+P39+Q39</f>
        <v>2993.0529999999999</v>
      </c>
    </row>
  </sheetData>
  <mergeCells count="5">
    <mergeCell ref="A2:A4"/>
    <mergeCell ref="B2:B4"/>
    <mergeCell ref="C2:Q2"/>
    <mergeCell ref="C3:C4"/>
    <mergeCell ref="D3:Q3"/>
  </mergeCells>
  <pageMargins left="0.25" right="0.25" top="0.75" bottom="0.75" header="0.3" footer="0.3"/>
  <pageSetup paperSize="9" scale="72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8"/>
  <sheetViews>
    <sheetView zoomScale="110" zoomScaleNormal="110" workbookViewId="0">
      <pane xSplit="1" ySplit="5" topLeftCell="B33" activePane="bottomRight" state="frozen"/>
      <selection pane="topRight" activeCell="B1" sqref="B1"/>
      <selection pane="bottomLeft" activeCell="A6" sqref="A6"/>
      <selection pane="bottomRight" activeCell="W31" sqref="W31"/>
    </sheetView>
  </sheetViews>
  <sheetFormatPr defaultRowHeight="15" x14ac:dyDescent="0.25"/>
  <cols>
    <col min="2" max="2" width="31.85546875" customWidth="1"/>
  </cols>
  <sheetData>
    <row r="2" spans="1:17" ht="30" customHeight="1" x14ac:dyDescent="0.25">
      <c r="A2" s="74" t="s">
        <v>31</v>
      </c>
      <c r="B2" s="74" t="s">
        <v>0</v>
      </c>
      <c r="C2" s="74" t="s">
        <v>30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spans="1:17" x14ac:dyDescent="0.25">
      <c r="A3" s="74"/>
      <c r="B3" s="74"/>
      <c r="C3" s="74" t="s">
        <v>1</v>
      </c>
      <c r="D3" s="75" t="s">
        <v>15</v>
      </c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7" ht="95.25" x14ac:dyDescent="0.25">
      <c r="A4" s="74"/>
      <c r="B4" s="74"/>
      <c r="C4" s="74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26</v>
      </c>
      <c r="Q4" s="8" t="s">
        <v>16</v>
      </c>
    </row>
    <row r="5" spans="1:17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17" ht="24" x14ac:dyDescent="0.25">
      <c r="A6" s="7">
        <v>611022</v>
      </c>
      <c r="B6" s="6" t="s">
        <v>49</v>
      </c>
      <c r="C6" s="10">
        <f>SUM(D6:Q6)</f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24" x14ac:dyDescent="0.25">
      <c r="A7" s="7">
        <v>611022</v>
      </c>
      <c r="B7" s="6" t="s">
        <v>48</v>
      </c>
      <c r="C7" s="10">
        <f t="shared" ref="C7:C36" si="0">SUM(D7:Q7)</f>
        <v>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19" t="s">
        <v>42</v>
      </c>
      <c r="C8" s="10">
        <f>SUM(C6:C7)</f>
        <v>0</v>
      </c>
      <c r="D8" s="10">
        <f t="shared" ref="D8:Q8" si="1">SUM(D6:D7)</f>
        <v>0</v>
      </c>
      <c r="E8" s="10">
        <f t="shared" si="1"/>
        <v>0</v>
      </c>
      <c r="F8" s="10">
        <f t="shared" si="1"/>
        <v>0</v>
      </c>
      <c r="G8" s="10">
        <f t="shared" si="1"/>
        <v>0</v>
      </c>
      <c r="H8" s="10">
        <f t="shared" si="1"/>
        <v>0</v>
      </c>
      <c r="I8" s="10">
        <f t="shared" si="1"/>
        <v>0</v>
      </c>
      <c r="J8" s="10">
        <f t="shared" si="1"/>
        <v>0</v>
      </c>
      <c r="K8" s="10">
        <f t="shared" si="1"/>
        <v>0</v>
      </c>
      <c r="L8" s="10">
        <f t="shared" si="1"/>
        <v>0</v>
      </c>
      <c r="M8" s="10">
        <f t="shared" si="1"/>
        <v>0</v>
      </c>
      <c r="N8" s="10">
        <f t="shared" si="1"/>
        <v>0</v>
      </c>
      <c r="O8" s="10">
        <f t="shared" si="1"/>
        <v>0</v>
      </c>
      <c r="P8" s="10">
        <f t="shared" si="1"/>
        <v>0</v>
      </c>
      <c r="Q8" s="10">
        <f t="shared" si="1"/>
        <v>0</v>
      </c>
    </row>
    <row r="9" spans="1:17" ht="26.25" customHeight="1" x14ac:dyDescent="0.25">
      <c r="A9" s="7">
        <v>611023</v>
      </c>
      <c r="B9" s="5" t="s">
        <v>71</v>
      </c>
      <c r="C9" s="10">
        <f>SUM(D9:Q9)</f>
        <v>0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ht="36" hidden="1" x14ac:dyDescent="0.25">
      <c r="A10" s="7">
        <v>611023</v>
      </c>
      <c r="B10" s="5" t="s">
        <v>18</v>
      </c>
      <c r="C10" s="10">
        <f t="shared" si="0"/>
        <v>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24" x14ac:dyDescent="0.25">
      <c r="A11" s="7">
        <v>611023</v>
      </c>
      <c r="B11" s="5" t="s">
        <v>47</v>
      </c>
      <c r="C11" s="10">
        <f t="shared" si="0"/>
        <v>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>
        <v>611023</v>
      </c>
      <c r="B12" s="6" t="s">
        <v>57</v>
      </c>
      <c r="C12" s="10">
        <f t="shared" si="0"/>
        <v>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30" customHeight="1" x14ac:dyDescent="0.25">
      <c r="A13" s="7">
        <v>611023</v>
      </c>
      <c r="B13" s="5" t="s">
        <v>61</v>
      </c>
      <c r="C13" s="10">
        <f t="shared" si="0"/>
        <v>0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36" x14ac:dyDescent="0.25">
      <c r="A14" s="7">
        <v>611023</v>
      </c>
      <c r="B14" s="5" t="s">
        <v>19</v>
      </c>
      <c r="C14" s="10">
        <f t="shared" si="0"/>
        <v>0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24" x14ac:dyDescent="0.25">
      <c r="A15" s="7">
        <v>611023</v>
      </c>
      <c r="B15" s="6" t="s">
        <v>50</v>
      </c>
      <c r="C15" s="10">
        <f t="shared" si="0"/>
        <v>0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19" t="s">
        <v>43</v>
      </c>
      <c r="C16" s="10">
        <f>C9+C10+C11+C14+C13+C14+C15</f>
        <v>0</v>
      </c>
      <c r="D16" s="10">
        <f>D9+D10+D11+D14+D13+D14+D15</f>
        <v>0</v>
      </c>
      <c r="E16" s="10">
        <f t="shared" ref="E16:Q16" si="2">E9+E10+E11+E14+E13+E14+E15</f>
        <v>0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0</v>
      </c>
      <c r="N16" s="10">
        <f t="shared" si="2"/>
        <v>0</v>
      </c>
      <c r="O16" s="10">
        <f t="shared" si="2"/>
        <v>0</v>
      </c>
      <c r="P16" s="10">
        <f t="shared" si="2"/>
        <v>0</v>
      </c>
      <c r="Q16" s="10">
        <f t="shared" si="2"/>
        <v>0</v>
      </c>
    </row>
    <row r="17" spans="1:17" ht="24" x14ac:dyDescent="0.25">
      <c r="A17" s="7">
        <v>611025</v>
      </c>
      <c r="B17" s="5" t="s">
        <v>66</v>
      </c>
      <c r="C17" s="10">
        <f t="shared" si="0"/>
        <v>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24" x14ac:dyDescent="0.25">
      <c r="A18" s="7">
        <v>611025</v>
      </c>
      <c r="B18" s="6" t="s">
        <v>58</v>
      </c>
      <c r="C18" s="10">
        <f t="shared" si="0"/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36" x14ac:dyDescent="0.25">
      <c r="A19" s="7">
        <v>611025</v>
      </c>
      <c r="B19" s="6" t="s">
        <v>60</v>
      </c>
      <c r="C19" s="10">
        <f t="shared" si="0"/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19" t="s">
        <v>51</v>
      </c>
      <c r="C20" s="10">
        <f>SUM(D17:Q19)</f>
        <v>0</v>
      </c>
      <c r="D20" s="10">
        <f>D18+D19</f>
        <v>0</v>
      </c>
      <c r="E20" s="10">
        <f t="shared" ref="E20:Q20" si="3">E18+E19</f>
        <v>0</v>
      </c>
      <c r="F20" s="10">
        <f t="shared" si="3"/>
        <v>0</v>
      </c>
      <c r="G20" s="10">
        <f t="shared" si="3"/>
        <v>0</v>
      </c>
      <c r="H20" s="10">
        <f t="shared" si="3"/>
        <v>0</v>
      </c>
      <c r="I20" s="10">
        <f t="shared" si="3"/>
        <v>0</v>
      </c>
      <c r="J20" s="10">
        <f t="shared" si="3"/>
        <v>0</v>
      </c>
      <c r="K20" s="10">
        <f t="shared" si="3"/>
        <v>0</v>
      </c>
      <c r="L20" s="10">
        <f t="shared" si="3"/>
        <v>0</v>
      </c>
      <c r="M20" s="10">
        <f t="shared" si="3"/>
        <v>0</v>
      </c>
      <c r="N20" s="10">
        <f t="shared" si="3"/>
        <v>0</v>
      </c>
      <c r="O20" s="10">
        <f t="shared" si="3"/>
        <v>0</v>
      </c>
      <c r="P20" s="10">
        <f t="shared" si="3"/>
        <v>0</v>
      </c>
      <c r="Q20" s="10">
        <f t="shared" si="3"/>
        <v>0</v>
      </c>
    </row>
    <row r="21" spans="1:17" ht="36" x14ac:dyDescent="0.25">
      <c r="A21" s="7">
        <v>611070</v>
      </c>
      <c r="B21" s="6" t="s">
        <v>20</v>
      </c>
      <c r="C21" s="10">
        <f t="shared" si="0"/>
        <v>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ht="36" x14ac:dyDescent="0.25">
      <c r="A22" s="7">
        <v>611070</v>
      </c>
      <c r="B22" s="6" t="s">
        <v>75</v>
      </c>
      <c r="C22" s="10">
        <f t="shared" si="0"/>
        <v>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36" x14ac:dyDescent="0.25">
      <c r="A23" s="7">
        <v>611070</v>
      </c>
      <c r="B23" s="6" t="s">
        <v>21</v>
      </c>
      <c r="C23" s="10">
        <f t="shared" si="0"/>
        <v>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36" x14ac:dyDescent="0.25">
      <c r="A24" s="7">
        <v>611070</v>
      </c>
      <c r="B24" s="6" t="s">
        <v>22</v>
      </c>
      <c r="C24" s="10">
        <f t="shared" si="0"/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19" t="s">
        <v>36</v>
      </c>
      <c r="C25" s="10">
        <f t="shared" ref="C25:P25" si="4">SUM(C21:C24)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  <c r="H25" s="10">
        <f t="shared" si="4"/>
        <v>0</v>
      </c>
      <c r="I25" s="10">
        <f t="shared" si="4"/>
        <v>0</v>
      </c>
      <c r="J25" s="10">
        <f t="shared" si="4"/>
        <v>0</v>
      </c>
      <c r="K25" s="10">
        <f t="shared" si="4"/>
        <v>0</v>
      </c>
      <c r="L25" s="10">
        <f t="shared" si="4"/>
        <v>0</v>
      </c>
      <c r="M25" s="10">
        <f t="shared" si="4"/>
        <v>0</v>
      </c>
      <c r="N25" s="10">
        <f t="shared" si="4"/>
        <v>0</v>
      </c>
      <c r="O25" s="10">
        <f t="shared" si="4"/>
        <v>0</v>
      </c>
      <c r="P25" s="10">
        <f t="shared" si="4"/>
        <v>0</v>
      </c>
      <c r="Q25" s="10">
        <f>SUM(Q21:Q24)</f>
        <v>0</v>
      </c>
    </row>
    <row r="26" spans="1:17" ht="24" x14ac:dyDescent="0.25">
      <c r="A26" s="7">
        <v>611101</v>
      </c>
      <c r="B26" s="6" t="s">
        <v>67</v>
      </c>
      <c r="C26" s="10">
        <f>SUM(D26:P26)</f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24" x14ac:dyDescent="0.25">
      <c r="A27" s="7">
        <v>611101</v>
      </c>
      <c r="B27" s="6" t="s">
        <v>76</v>
      </c>
      <c r="C27" s="10">
        <f>SUM(D27:P27)</f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ht="24" x14ac:dyDescent="0.25">
      <c r="A28" s="7">
        <v>611101</v>
      </c>
      <c r="B28" s="6" t="s">
        <v>72</v>
      </c>
      <c r="C28" s="10">
        <f>SUM(D28:P28)</f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ht="24" x14ac:dyDescent="0.25">
      <c r="A29" s="7">
        <v>611101</v>
      </c>
      <c r="B29" s="6" t="s">
        <v>63</v>
      </c>
      <c r="C29" s="10">
        <f>SUM(D29:P29)</f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19" t="s">
        <v>53</v>
      </c>
      <c r="C30" s="10">
        <f t="shared" ref="C30:Q30" si="5">SUM(C26:C29)</f>
        <v>0</v>
      </c>
      <c r="D30" s="10">
        <f t="shared" si="5"/>
        <v>0</v>
      </c>
      <c r="E30" s="10">
        <f t="shared" si="5"/>
        <v>0</v>
      </c>
      <c r="F30" s="10">
        <f t="shared" si="5"/>
        <v>0</v>
      </c>
      <c r="G30" s="10">
        <f t="shared" si="5"/>
        <v>0</v>
      </c>
      <c r="H30" s="10">
        <f t="shared" si="5"/>
        <v>0</v>
      </c>
      <c r="I30" s="10">
        <f t="shared" si="5"/>
        <v>0</v>
      </c>
      <c r="J30" s="10">
        <f t="shared" si="5"/>
        <v>0</v>
      </c>
      <c r="K30" s="10">
        <f t="shared" si="5"/>
        <v>0</v>
      </c>
      <c r="L30" s="10">
        <f t="shared" si="5"/>
        <v>0</v>
      </c>
      <c r="M30" s="10">
        <f t="shared" si="5"/>
        <v>0</v>
      </c>
      <c r="N30" s="10">
        <f t="shared" si="5"/>
        <v>0</v>
      </c>
      <c r="O30" s="10">
        <f t="shared" si="5"/>
        <v>0</v>
      </c>
      <c r="P30" s="10">
        <f t="shared" si="5"/>
        <v>0</v>
      </c>
      <c r="Q30" s="10">
        <f t="shared" si="5"/>
        <v>0</v>
      </c>
    </row>
    <row r="31" spans="1:17" ht="36" x14ac:dyDescent="0.25">
      <c r="A31" s="7">
        <v>611110</v>
      </c>
      <c r="B31" s="6" t="s">
        <v>32</v>
      </c>
      <c r="C31" s="10">
        <f t="shared" si="0"/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36" x14ac:dyDescent="0.25">
      <c r="A32" s="7">
        <v>611120</v>
      </c>
      <c r="B32" s="6" t="s">
        <v>23</v>
      </c>
      <c r="C32" s="10">
        <f t="shared" si="0"/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36" x14ac:dyDescent="0.25">
      <c r="A33" s="7">
        <v>611120</v>
      </c>
      <c r="B33" s="6" t="s">
        <v>62</v>
      </c>
      <c r="C33" s="10">
        <f t="shared" si="0"/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x14ac:dyDescent="0.25">
      <c r="A34" s="7"/>
      <c r="B34" s="19" t="s">
        <v>35</v>
      </c>
      <c r="C34" s="10">
        <f t="shared" ref="C34:Q34" si="6">C32+C33</f>
        <v>0</v>
      </c>
      <c r="D34" s="10">
        <f t="shared" si="6"/>
        <v>0</v>
      </c>
      <c r="E34" s="10">
        <f t="shared" si="6"/>
        <v>0</v>
      </c>
      <c r="F34" s="10">
        <f t="shared" si="6"/>
        <v>0</v>
      </c>
      <c r="G34" s="10">
        <f t="shared" si="6"/>
        <v>0</v>
      </c>
      <c r="H34" s="10">
        <f t="shared" si="6"/>
        <v>0</v>
      </c>
      <c r="I34" s="10">
        <f t="shared" si="6"/>
        <v>0</v>
      </c>
      <c r="J34" s="10">
        <f t="shared" si="6"/>
        <v>0</v>
      </c>
      <c r="K34" s="10">
        <f t="shared" si="6"/>
        <v>0</v>
      </c>
      <c r="L34" s="10">
        <f t="shared" si="6"/>
        <v>0</v>
      </c>
      <c r="M34" s="10">
        <f t="shared" si="6"/>
        <v>0</v>
      </c>
      <c r="N34" s="10">
        <f t="shared" si="6"/>
        <v>0</v>
      </c>
      <c r="O34" s="10">
        <f t="shared" si="6"/>
        <v>0</v>
      </c>
      <c r="P34" s="10">
        <f t="shared" si="6"/>
        <v>0</v>
      </c>
      <c r="Q34" s="10">
        <f t="shared" si="6"/>
        <v>0</v>
      </c>
    </row>
    <row r="35" spans="1:17" ht="66" customHeight="1" x14ac:dyDescent="0.25">
      <c r="A35" s="7">
        <v>611161</v>
      </c>
      <c r="B35" s="6" t="s">
        <v>69</v>
      </c>
      <c r="C35" s="10">
        <f t="shared" si="0"/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x14ac:dyDescent="0.25">
      <c r="A36" s="7">
        <v>611161</v>
      </c>
      <c r="B36" s="6" t="s">
        <v>37</v>
      </c>
      <c r="C36" s="10">
        <f t="shared" si="0"/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x14ac:dyDescent="0.25">
      <c r="A37" s="13">
        <v>611142</v>
      </c>
      <c r="B37" s="6" t="s">
        <v>38</v>
      </c>
      <c r="C37" s="10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x14ac:dyDescent="0.25">
      <c r="B38" s="11" t="s">
        <v>1</v>
      </c>
      <c r="C38" s="10">
        <f>C8++C16+C20+C25+C30+C31+C34+C35+ C36+C37</f>
        <v>0</v>
      </c>
      <c r="D38" s="10">
        <f>D8++D16+D20+D25+D30+D31+D34+D35+ D36+D37</f>
        <v>0</v>
      </c>
      <c r="E38" s="10">
        <f t="shared" ref="E38:Q38" si="7">E8++E16+E20+E25+E30+E31+E34+E35+ E36+E37</f>
        <v>0</v>
      </c>
      <c r="F38" s="10">
        <f t="shared" si="7"/>
        <v>0</v>
      </c>
      <c r="G38" s="10">
        <f t="shared" si="7"/>
        <v>0</v>
      </c>
      <c r="H38" s="10">
        <f t="shared" si="7"/>
        <v>0</v>
      </c>
      <c r="I38" s="10">
        <f t="shared" si="7"/>
        <v>0</v>
      </c>
      <c r="J38" s="10">
        <f t="shared" si="7"/>
        <v>0</v>
      </c>
      <c r="K38" s="10">
        <f t="shared" si="7"/>
        <v>0</v>
      </c>
      <c r="L38" s="10">
        <f t="shared" si="7"/>
        <v>0</v>
      </c>
      <c r="M38" s="10">
        <f t="shared" si="7"/>
        <v>0</v>
      </c>
      <c r="N38" s="10">
        <f t="shared" si="7"/>
        <v>0</v>
      </c>
      <c r="O38" s="10">
        <f t="shared" si="7"/>
        <v>0</v>
      </c>
      <c r="P38" s="10">
        <f t="shared" si="7"/>
        <v>0</v>
      </c>
      <c r="Q38" s="10">
        <f t="shared" si="7"/>
        <v>0</v>
      </c>
    </row>
  </sheetData>
  <mergeCells count="5">
    <mergeCell ref="A2:A4"/>
    <mergeCell ref="B2:B4"/>
    <mergeCell ref="C2:Q2"/>
    <mergeCell ref="C3:C4"/>
    <mergeCell ref="D3:Q3"/>
  </mergeCells>
  <pageMargins left="0.31496062992125984" right="0.27559055118110237" top="0.35433070866141736" bottom="0.31496062992125984" header="0.35433070866141736" footer="0.31496062992125984"/>
  <pageSetup paperSize="9" scale="54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10"/>
  <sheetViews>
    <sheetView tabSelected="1" workbookViewId="0">
      <pane ySplit="5" topLeftCell="A70" activePane="bottomLeft" state="frozen"/>
      <selection activeCell="B1" sqref="B1"/>
      <selection pane="bottomLeft" activeCell="V76" sqref="V76"/>
    </sheetView>
  </sheetViews>
  <sheetFormatPr defaultRowHeight="15" x14ac:dyDescent="0.25"/>
  <cols>
    <col min="2" max="2" width="39.28515625" customWidth="1"/>
  </cols>
  <sheetData>
    <row r="2" spans="1:18" ht="30" customHeight="1" x14ac:dyDescent="0.25">
      <c r="A2" s="74" t="s">
        <v>106</v>
      </c>
      <c r="B2" s="74" t="s">
        <v>0</v>
      </c>
      <c r="C2" s="74" t="s">
        <v>33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t="s">
        <v>86</v>
      </c>
    </row>
    <row r="3" spans="1:18" x14ac:dyDescent="0.25">
      <c r="A3" s="74"/>
      <c r="B3" s="74"/>
      <c r="C3" s="74" t="s">
        <v>1</v>
      </c>
      <c r="D3" s="75" t="s">
        <v>15</v>
      </c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8" ht="95.25" x14ac:dyDescent="0.25">
      <c r="A4" s="74"/>
      <c r="B4" s="74"/>
      <c r="C4" s="74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26</v>
      </c>
      <c r="Q4" s="8" t="s">
        <v>16</v>
      </c>
    </row>
    <row r="5" spans="1:18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/>
      <c r="Q5" s="9">
        <v>16</v>
      </c>
    </row>
    <row r="6" spans="1:18" ht="24" customHeight="1" x14ac:dyDescent="0.25">
      <c r="A6" s="7">
        <v>611022</v>
      </c>
      <c r="B6" s="6" t="s">
        <v>49</v>
      </c>
      <c r="C6" s="10">
        <f>SUM(D6:Q6)</f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25.5" hidden="1" customHeight="1" x14ac:dyDescent="0.25">
      <c r="A7" s="7">
        <v>611272</v>
      </c>
      <c r="B7" s="6" t="s">
        <v>49</v>
      </c>
      <c r="C7" s="10">
        <f t="shared" ref="C7:C10" si="0">SUM(D7:Q7)</f>
        <v>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8" ht="25.5" customHeight="1" x14ac:dyDescent="0.25">
      <c r="A8" s="7">
        <v>611183</v>
      </c>
      <c r="B8" s="6" t="s">
        <v>49</v>
      </c>
      <c r="C8" s="10">
        <f t="shared" si="0"/>
        <v>0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8" ht="25.5" customHeight="1" x14ac:dyDescent="0.25">
      <c r="A9" s="7">
        <v>611184</v>
      </c>
      <c r="B9" s="6" t="s">
        <v>49</v>
      </c>
      <c r="C9" s="10">
        <f t="shared" si="0"/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8" ht="25.5" customHeight="1" x14ac:dyDescent="0.25">
      <c r="A10" s="58">
        <v>611403</v>
      </c>
      <c r="B10" s="6" t="s">
        <v>49</v>
      </c>
      <c r="C10" s="10">
        <f t="shared" si="0"/>
        <v>80.2</v>
      </c>
      <c r="D10" s="7"/>
      <c r="E10" s="7"/>
      <c r="F10" s="7"/>
      <c r="G10" s="7"/>
      <c r="H10" s="7">
        <v>80.2</v>
      </c>
      <c r="I10" s="7"/>
      <c r="J10" s="7"/>
      <c r="K10" s="7"/>
      <c r="L10" s="7"/>
      <c r="M10" s="7"/>
      <c r="N10" s="7"/>
      <c r="O10" s="7"/>
      <c r="P10" s="7"/>
      <c r="Q10" s="7"/>
    </row>
    <row r="11" spans="1:18" ht="25.5" customHeight="1" x14ac:dyDescent="0.25">
      <c r="A11" s="7">
        <v>611183</v>
      </c>
      <c r="B11" s="6" t="s">
        <v>48</v>
      </c>
      <c r="C11" s="10">
        <f t="shared" ref="C11:C102" si="1">SUM(D11:Q11)</f>
        <v>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8" ht="25.5" customHeight="1" x14ac:dyDescent="0.25">
      <c r="A12" s="7">
        <v>611184</v>
      </c>
      <c r="B12" s="6" t="s">
        <v>48</v>
      </c>
      <c r="C12" s="10">
        <f t="shared" si="1"/>
        <v>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8" ht="25.5" customHeight="1" x14ac:dyDescent="0.25">
      <c r="A13" s="58">
        <v>611403</v>
      </c>
      <c r="B13" s="6" t="s">
        <v>48</v>
      </c>
      <c r="C13" s="10">
        <f t="shared" si="1"/>
        <v>48</v>
      </c>
      <c r="D13" s="7"/>
      <c r="E13" s="7"/>
      <c r="F13" s="7"/>
      <c r="G13" s="7"/>
      <c r="H13" s="7">
        <v>48</v>
      </c>
      <c r="I13" s="7"/>
      <c r="J13" s="7"/>
      <c r="K13" s="7"/>
      <c r="L13" s="7"/>
      <c r="M13" s="7"/>
      <c r="N13" s="7"/>
      <c r="O13" s="7"/>
      <c r="P13" s="7"/>
      <c r="Q13" s="7"/>
    </row>
    <row r="14" spans="1:18" ht="23.25" customHeight="1" x14ac:dyDescent="0.25">
      <c r="A14" s="7">
        <v>611022</v>
      </c>
      <c r="B14" s="6" t="s">
        <v>48</v>
      </c>
      <c r="C14" s="10">
        <f t="shared" si="1"/>
        <v>0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8" ht="28.5" hidden="1" customHeight="1" x14ac:dyDescent="0.25">
      <c r="A15" s="7">
        <v>611272</v>
      </c>
      <c r="B15" s="6" t="s">
        <v>48</v>
      </c>
      <c r="C15" s="10">
        <f t="shared" si="1"/>
        <v>0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8" x14ac:dyDescent="0.25">
      <c r="A16" s="7"/>
      <c r="B16" s="19" t="s">
        <v>42</v>
      </c>
      <c r="C16" s="10">
        <f t="shared" ref="C16:Q16" si="2">C6+C14</f>
        <v>0</v>
      </c>
      <c r="D16" s="10">
        <f t="shared" si="2"/>
        <v>0</v>
      </c>
      <c r="E16" s="10">
        <f t="shared" si="2"/>
        <v>0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0</v>
      </c>
      <c r="N16" s="10">
        <f t="shared" si="2"/>
        <v>0</v>
      </c>
      <c r="O16" s="10">
        <f t="shared" si="2"/>
        <v>0</v>
      </c>
      <c r="P16" s="10">
        <f t="shared" si="2"/>
        <v>0</v>
      </c>
      <c r="Q16" s="10">
        <f t="shared" si="2"/>
        <v>0</v>
      </c>
    </row>
    <row r="17" spans="1:17" x14ac:dyDescent="0.25">
      <c r="A17" s="7"/>
      <c r="B17" s="19" t="s">
        <v>102</v>
      </c>
      <c r="C17" s="10">
        <f>C10+C13</f>
        <v>128.19999999999999</v>
      </c>
      <c r="D17" s="10">
        <f t="shared" ref="D17:Q17" si="3">D10+D13</f>
        <v>0</v>
      </c>
      <c r="E17" s="10">
        <f t="shared" si="3"/>
        <v>0</v>
      </c>
      <c r="F17" s="10">
        <f t="shared" si="3"/>
        <v>0</v>
      </c>
      <c r="G17" s="10">
        <f t="shared" si="3"/>
        <v>0</v>
      </c>
      <c r="H17" s="10">
        <f t="shared" si="3"/>
        <v>128.19999999999999</v>
      </c>
      <c r="I17" s="10">
        <f t="shared" si="3"/>
        <v>0</v>
      </c>
      <c r="J17" s="10">
        <f t="shared" si="3"/>
        <v>0</v>
      </c>
      <c r="K17" s="10">
        <f t="shared" si="3"/>
        <v>0</v>
      </c>
      <c r="L17" s="10">
        <f t="shared" si="3"/>
        <v>0</v>
      </c>
      <c r="M17" s="10">
        <f t="shared" si="3"/>
        <v>0</v>
      </c>
      <c r="N17" s="10">
        <f t="shared" si="3"/>
        <v>0</v>
      </c>
      <c r="O17" s="10">
        <f t="shared" si="3"/>
        <v>0</v>
      </c>
      <c r="P17" s="10">
        <f t="shared" si="3"/>
        <v>0</v>
      </c>
      <c r="Q17" s="10">
        <f t="shared" si="3"/>
        <v>0</v>
      </c>
    </row>
    <row r="18" spans="1:17" x14ac:dyDescent="0.25">
      <c r="A18" s="7"/>
      <c r="B18" s="19" t="s">
        <v>104</v>
      </c>
      <c r="C18" s="10">
        <f t="shared" ref="C18:Q18" si="4">C9+C12</f>
        <v>0</v>
      </c>
      <c r="D18" s="10">
        <f t="shared" si="4"/>
        <v>0</v>
      </c>
      <c r="E18" s="10">
        <f t="shared" si="4"/>
        <v>0</v>
      </c>
      <c r="F18" s="10">
        <f t="shared" si="4"/>
        <v>0</v>
      </c>
      <c r="G18" s="10">
        <f t="shared" si="4"/>
        <v>0</v>
      </c>
      <c r="H18" s="10">
        <f t="shared" si="4"/>
        <v>0</v>
      </c>
      <c r="I18" s="10">
        <f t="shared" si="4"/>
        <v>0</v>
      </c>
      <c r="J18" s="10">
        <f t="shared" si="4"/>
        <v>0</v>
      </c>
      <c r="K18" s="10">
        <f t="shared" si="4"/>
        <v>0</v>
      </c>
      <c r="L18" s="10">
        <f t="shared" si="4"/>
        <v>0</v>
      </c>
      <c r="M18" s="10">
        <f t="shared" si="4"/>
        <v>0</v>
      </c>
      <c r="N18" s="10">
        <f t="shared" si="4"/>
        <v>0</v>
      </c>
      <c r="O18" s="10">
        <f t="shared" si="4"/>
        <v>0</v>
      </c>
      <c r="P18" s="10">
        <f t="shared" si="4"/>
        <v>0</v>
      </c>
      <c r="Q18" s="10">
        <f t="shared" si="4"/>
        <v>0</v>
      </c>
    </row>
    <row r="19" spans="1:17" x14ac:dyDescent="0.25">
      <c r="A19" s="7"/>
      <c r="B19" s="19" t="s">
        <v>105</v>
      </c>
      <c r="C19" s="10">
        <f t="shared" ref="C19:Q19" si="5">C8+C11</f>
        <v>0</v>
      </c>
      <c r="D19" s="10">
        <f t="shared" si="5"/>
        <v>0</v>
      </c>
      <c r="E19" s="10">
        <f t="shared" si="5"/>
        <v>0</v>
      </c>
      <c r="F19" s="10">
        <f t="shared" si="5"/>
        <v>0</v>
      </c>
      <c r="G19" s="10">
        <f t="shared" si="5"/>
        <v>0</v>
      </c>
      <c r="H19" s="10">
        <f t="shared" si="5"/>
        <v>0</v>
      </c>
      <c r="I19" s="10">
        <f t="shared" si="5"/>
        <v>0</v>
      </c>
      <c r="J19" s="10">
        <f t="shared" si="5"/>
        <v>0</v>
      </c>
      <c r="K19" s="10">
        <f t="shared" si="5"/>
        <v>0</v>
      </c>
      <c r="L19" s="10">
        <f t="shared" si="5"/>
        <v>0</v>
      </c>
      <c r="M19" s="10">
        <f t="shared" si="5"/>
        <v>0</v>
      </c>
      <c r="N19" s="10">
        <f t="shared" si="5"/>
        <v>0</v>
      </c>
      <c r="O19" s="10">
        <f t="shared" si="5"/>
        <v>0</v>
      </c>
      <c r="P19" s="10">
        <f t="shared" si="5"/>
        <v>0</v>
      </c>
      <c r="Q19" s="10">
        <f t="shared" si="5"/>
        <v>0</v>
      </c>
    </row>
    <row r="20" spans="1:17" ht="19.5" customHeight="1" x14ac:dyDescent="0.25">
      <c r="A20" s="7">
        <v>611023</v>
      </c>
      <c r="B20" s="5" t="s">
        <v>71</v>
      </c>
      <c r="C20" s="10">
        <f>SUM(D20:Q20)</f>
        <v>0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ht="1.5" hidden="1" customHeight="1" x14ac:dyDescent="0.25">
      <c r="A21" s="7">
        <v>611272</v>
      </c>
      <c r="B21" s="5" t="s">
        <v>71</v>
      </c>
      <c r="C21" s="10">
        <f>SUM(D21:Q21)</f>
        <v>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ht="21.75" hidden="1" customHeight="1" x14ac:dyDescent="0.25">
      <c r="A22" s="7">
        <v>611023</v>
      </c>
      <c r="B22" s="5" t="s">
        <v>18</v>
      </c>
      <c r="C22" s="10">
        <f t="shared" si="1"/>
        <v>0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16.5" customHeight="1" x14ac:dyDescent="0.25">
      <c r="A23" s="7">
        <v>611210</v>
      </c>
      <c r="B23" s="5" t="s">
        <v>71</v>
      </c>
      <c r="C23" s="10">
        <f>SUM(D23:Q23)</f>
        <v>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18.75" customHeight="1" x14ac:dyDescent="0.25">
      <c r="A24" s="7">
        <v>611292</v>
      </c>
      <c r="B24" s="5" t="s">
        <v>71</v>
      </c>
      <c r="C24" s="10">
        <f t="shared" ref="C24:C29" si="6">D24+F24+G24+H24+I24+J24+K24+L24+M24+N24+O24+P24+Q24</f>
        <v>923.2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>
        <v>923.2</v>
      </c>
    </row>
    <row r="25" spans="1:17" ht="18" customHeight="1" x14ac:dyDescent="0.25">
      <c r="A25" s="7">
        <v>611291</v>
      </c>
      <c r="B25" s="5" t="s">
        <v>71</v>
      </c>
      <c r="C25" s="10">
        <f t="shared" si="6"/>
        <v>22.8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>
        <v>22.8</v>
      </c>
    </row>
    <row r="26" spans="1:17" ht="16.5" customHeight="1" x14ac:dyDescent="0.25">
      <c r="A26" s="54">
        <v>611182</v>
      </c>
      <c r="B26" s="5" t="s">
        <v>71</v>
      </c>
      <c r="C26" s="10">
        <f t="shared" si="6"/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18.75" customHeight="1" x14ac:dyDescent="0.25">
      <c r="A27" s="54">
        <v>611181</v>
      </c>
      <c r="B27" s="5" t="s">
        <v>71</v>
      </c>
      <c r="C27" s="10">
        <f t="shared" si="6"/>
        <v>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ht="18" customHeight="1" x14ac:dyDescent="0.25">
      <c r="A28" s="61">
        <v>611403</v>
      </c>
      <c r="B28" s="5" t="s">
        <v>71</v>
      </c>
      <c r="C28" s="10">
        <f t="shared" si="6"/>
        <v>188.2</v>
      </c>
      <c r="D28" s="7"/>
      <c r="E28" s="7"/>
      <c r="F28" s="7"/>
      <c r="G28" s="7"/>
      <c r="H28" s="7">
        <v>188.2</v>
      </c>
      <c r="I28" s="7"/>
      <c r="J28" s="7"/>
      <c r="K28" s="7"/>
      <c r="L28" s="7"/>
      <c r="M28" s="7"/>
      <c r="N28" s="7"/>
      <c r="O28" s="7"/>
      <c r="P28" s="7"/>
      <c r="Q28" s="7"/>
    </row>
    <row r="29" spans="1:17" ht="18" customHeight="1" x14ac:dyDescent="0.25">
      <c r="A29" s="7">
        <v>611210</v>
      </c>
      <c r="B29" s="5" t="s">
        <v>47</v>
      </c>
      <c r="C29" s="10">
        <f t="shared" si="6"/>
        <v>0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ht="16.5" customHeight="1" x14ac:dyDescent="0.25">
      <c r="A30" s="54">
        <v>611181</v>
      </c>
      <c r="B30" s="5" t="s">
        <v>47</v>
      </c>
      <c r="C30" s="10">
        <f t="shared" ref="C30:C31" si="7">D30+F30+G30+H30+I30+J30+K30+L30+M30+N30+O30+P30+Q30</f>
        <v>0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ht="18.75" customHeight="1" x14ac:dyDescent="0.25">
      <c r="A31" s="54">
        <v>611182</v>
      </c>
      <c r="B31" s="5" t="s">
        <v>47</v>
      </c>
      <c r="C31" s="10">
        <f t="shared" si="7"/>
        <v>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18.75" customHeight="1" x14ac:dyDescent="0.25">
      <c r="A32" s="7">
        <v>611291</v>
      </c>
      <c r="B32" s="5" t="s">
        <v>47</v>
      </c>
      <c r="C32" s="10">
        <f>Q32</f>
        <v>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16.5" customHeight="1" x14ac:dyDescent="0.25">
      <c r="A33" s="7">
        <v>611292</v>
      </c>
      <c r="B33" s="5" t="s">
        <v>47</v>
      </c>
      <c r="C33" s="10">
        <f>Q33</f>
        <v>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ht="17.25" customHeight="1" x14ac:dyDescent="0.25">
      <c r="A34" s="7">
        <v>611023</v>
      </c>
      <c r="B34" s="5" t="s">
        <v>47</v>
      </c>
      <c r="C34" s="10">
        <f t="shared" si="1"/>
        <v>0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ht="24" hidden="1" x14ac:dyDescent="0.25">
      <c r="A35" s="7">
        <v>611272</v>
      </c>
      <c r="B35" s="5" t="s">
        <v>47</v>
      </c>
      <c r="C35" s="10">
        <f t="shared" si="1"/>
        <v>0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ht="17.25" customHeight="1" x14ac:dyDescent="0.25">
      <c r="A36" s="58">
        <v>611403</v>
      </c>
      <c r="B36" s="5" t="s">
        <v>47</v>
      </c>
      <c r="C36" s="10">
        <f t="shared" si="1"/>
        <v>118.9</v>
      </c>
      <c r="D36" s="7"/>
      <c r="E36" s="7"/>
      <c r="F36" s="7"/>
      <c r="G36" s="7"/>
      <c r="H36" s="7">
        <v>118.9</v>
      </c>
      <c r="I36" s="7"/>
      <c r="J36" s="7"/>
      <c r="K36" s="7"/>
      <c r="L36" s="7"/>
      <c r="M36" s="7"/>
      <c r="N36" s="7"/>
      <c r="O36" s="7"/>
      <c r="P36" s="7"/>
      <c r="Q36" s="7"/>
    </row>
    <row r="37" spans="1:17" ht="15.75" customHeight="1" x14ac:dyDescent="0.25">
      <c r="A37" s="7">
        <v>611023</v>
      </c>
      <c r="B37" s="6" t="s">
        <v>57</v>
      </c>
      <c r="C37" s="10">
        <f t="shared" si="1"/>
        <v>0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ht="15.75" customHeight="1" x14ac:dyDescent="0.25">
      <c r="A38" s="7">
        <v>611210</v>
      </c>
      <c r="B38" s="6" t="s">
        <v>57</v>
      </c>
      <c r="C38" s="10">
        <f t="shared" si="1"/>
        <v>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ht="15.75" customHeight="1" x14ac:dyDescent="0.25">
      <c r="A39" s="54">
        <v>611181</v>
      </c>
      <c r="B39" s="6" t="s">
        <v>57</v>
      </c>
      <c r="C39" s="10">
        <f t="shared" si="1"/>
        <v>0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ht="15.75" customHeight="1" x14ac:dyDescent="0.25">
      <c r="A40" s="54">
        <v>611182</v>
      </c>
      <c r="B40" s="6" t="s">
        <v>57</v>
      </c>
      <c r="C40" s="10">
        <f t="shared" si="1"/>
        <v>0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ht="15.75" customHeight="1" x14ac:dyDescent="0.25">
      <c r="A41" s="7">
        <v>611291</v>
      </c>
      <c r="B41" s="6" t="s">
        <v>57</v>
      </c>
      <c r="C41" s="10">
        <f t="shared" si="1"/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 ht="15" customHeight="1" x14ac:dyDescent="0.25">
      <c r="A42" s="7">
        <v>611292</v>
      </c>
      <c r="B42" s="6" t="s">
        <v>57</v>
      </c>
      <c r="C42" s="10">
        <f t="shared" si="1"/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ht="16.5" hidden="1" customHeight="1" x14ac:dyDescent="0.25">
      <c r="A43" s="7">
        <v>611272</v>
      </c>
      <c r="B43" s="6" t="s">
        <v>57</v>
      </c>
      <c r="C43" s="10">
        <f t="shared" si="1"/>
        <v>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 ht="16.5" customHeight="1" x14ac:dyDescent="0.25">
      <c r="A44" s="58">
        <v>611403</v>
      </c>
      <c r="B44" s="6" t="s">
        <v>57</v>
      </c>
      <c r="C44" s="10">
        <f t="shared" si="1"/>
        <v>87.1</v>
      </c>
      <c r="D44" s="7"/>
      <c r="E44" s="7"/>
      <c r="F44" s="7"/>
      <c r="G44" s="7"/>
      <c r="H44" s="7">
        <v>87.1</v>
      </c>
      <c r="I44" s="7"/>
      <c r="J44" s="7"/>
      <c r="K44" s="7"/>
      <c r="L44" s="7"/>
      <c r="M44" s="7"/>
      <c r="N44" s="7"/>
      <c r="O44" s="7"/>
      <c r="P44" s="7"/>
      <c r="Q44" s="7"/>
    </row>
    <row r="45" spans="1:17" ht="23.25" customHeight="1" x14ac:dyDescent="0.25">
      <c r="A45" s="7">
        <v>611023</v>
      </c>
      <c r="B45" s="6" t="s">
        <v>61</v>
      </c>
      <c r="C45" s="10">
        <f t="shared" si="1"/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ht="22.5" customHeight="1" x14ac:dyDescent="0.25">
      <c r="A46" s="49">
        <v>611210</v>
      </c>
      <c r="B46" s="6" t="s">
        <v>61</v>
      </c>
      <c r="C46" s="10">
        <f>D46+F46+G46+H46+I46+J46+K46+L46+M46+N46+O46+P46+Q46</f>
        <v>0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ht="21" customHeight="1" x14ac:dyDescent="0.25">
      <c r="A47" s="55">
        <v>611181</v>
      </c>
      <c r="B47" s="6" t="s">
        <v>61</v>
      </c>
      <c r="C47" s="10">
        <f>D47+F47+G47+H47+I47+J47+K47+L47+M47+N47+O47+P47+Q47</f>
        <v>0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17" ht="20.25" customHeight="1" x14ac:dyDescent="0.25">
      <c r="A48" s="55">
        <v>611182</v>
      </c>
      <c r="B48" s="6" t="s">
        <v>61</v>
      </c>
      <c r="C48" s="10">
        <f>D48+F48+G48+H48+I48+J48+K48+L48+M48+N48+O48+P48+Q48</f>
        <v>0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ht="24" customHeight="1" x14ac:dyDescent="0.25">
      <c r="A49" s="49">
        <v>611291</v>
      </c>
      <c r="B49" s="6" t="s">
        <v>61</v>
      </c>
      <c r="C49" s="10">
        <f>D49+F49+G49+H49+I49+J49+K49+L49+M49+N49+O49+P49+Q49</f>
        <v>92.4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>
        <v>92.4</v>
      </c>
    </row>
    <row r="50" spans="1:17" ht="23.25" customHeight="1" x14ac:dyDescent="0.25">
      <c r="A50" s="13">
        <v>611292</v>
      </c>
      <c r="B50" s="5" t="s">
        <v>61</v>
      </c>
      <c r="C50" s="10">
        <f t="shared" si="1"/>
        <v>0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ht="24" hidden="1" x14ac:dyDescent="0.25">
      <c r="A51" s="7">
        <v>611272</v>
      </c>
      <c r="B51" s="5" t="s">
        <v>61</v>
      </c>
      <c r="C51" s="10">
        <f t="shared" si="1"/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ht="24" x14ac:dyDescent="0.25">
      <c r="A52" s="58">
        <v>611403</v>
      </c>
      <c r="B52" s="5" t="s">
        <v>61</v>
      </c>
      <c r="C52" s="10">
        <f t="shared" si="1"/>
        <v>246.7</v>
      </c>
      <c r="D52" s="7"/>
      <c r="E52" s="7"/>
      <c r="F52" s="7"/>
      <c r="G52" s="7"/>
      <c r="H52" s="7">
        <v>246.7</v>
      </c>
      <c r="I52" s="7"/>
      <c r="J52" s="7"/>
      <c r="K52" s="7"/>
      <c r="L52" s="7"/>
      <c r="M52" s="7"/>
      <c r="N52" s="7"/>
      <c r="O52" s="7"/>
      <c r="P52" s="7"/>
      <c r="Q52" s="7"/>
    </row>
    <row r="53" spans="1:17" ht="24.75" customHeight="1" x14ac:dyDescent="0.25">
      <c r="A53" s="54">
        <v>611291</v>
      </c>
      <c r="B53" s="5" t="s">
        <v>19</v>
      </c>
      <c r="C53" s="10">
        <f>D53+F53+G53+H53+I53+J53+K53+L53+M53+N53+O53+P53+Q53</f>
        <v>14.1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>
        <v>14.1</v>
      </c>
    </row>
    <row r="54" spans="1:17" ht="24" customHeight="1" x14ac:dyDescent="0.25">
      <c r="A54" s="54">
        <v>611292</v>
      </c>
      <c r="B54" s="5" t="s">
        <v>19</v>
      </c>
      <c r="C54" s="10">
        <f>D54+F54+G54+H54+I54+J54+K54+L54+M54+N54+O54+P54+Q54</f>
        <v>32.799999999999997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>
        <v>32.799999999999997</v>
      </c>
    </row>
    <row r="55" spans="1:17" ht="27.75" customHeight="1" x14ac:dyDescent="0.25">
      <c r="A55" s="7">
        <v>611023</v>
      </c>
      <c r="B55" s="5" t="s">
        <v>19</v>
      </c>
      <c r="C55" s="10">
        <f t="shared" si="1"/>
        <v>0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ht="18.75" customHeight="1" x14ac:dyDescent="0.25">
      <c r="A56" s="7">
        <v>611023</v>
      </c>
      <c r="B56" s="6" t="s">
        <v>50</v>
      </c>
      <c r="C56" s="10">
        <f t="shared" si="1"/>
        <v>0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x14ac:dyDescent="0.25">
      <c r="A57" s="7"/>
      <c r="B57" s="19" t="s">
        <v>102</v>
      </c>
      <c r="C57" s="10">
        <f>C28+C36+C44+C52</f>
        <v>640.90000000000009</v>
      </c>
      <c r="D57" s="10">
        <f t="shared" ref="D57:Q57" si="8">D28+D36+D44+D52</f>
        <v>0</v>
      </c>
      <c r="E57" s="10">
        <f t="shared" si="8"/>
        <v>0</v>
      </c>
      <c r="F57" s="10">
        <f t="shared" si="8"/>
        <v>0</v>
      </c>
      <c r="G57" s="10">
        <f t="shared" si="8"/>
        <v>0</v>
      </c>
      <c r="H57" s="10">
        <f t="shared" si="8"/>
        <v>640.90000000000009</v>
      </c>
      <c r="I57" s="10">
        <f t="shared" si="8"/>
        <v>0</v>
      </c>
      <c r="J57" s="10">
        <f t="shared" si="8"/>
        <v>0</v>
      </c>
      <c r="K57" s="10">
        <f t="shared" si="8"/>
        <v>0</v>
      </c>
      <c r="L57" s="10">
        <f t="shared" si="8"/>
        <v>0</v>
      </c>
      <c r="M57" s="10">
        <f t="shared" si="8"/>
        <v>0</v>
      </c>
      <c r="N57" s="10">
        <f t="shared" si="8"/>
        <v>0</v>
      </c>
      <c r="O57" s="10">
        <f t="shared" si="8"/>
        <v>0</v>
      </c>
      <c r="P57" s="10">
        <f t="shared" si="8"/>
        <v>0</v>
      </c>
      <c r="Q57" s="10">
        <f t="shared" si="8"/>
        <v>0</v>
      </c>
    </row>
    <row r="58" spans="1:17" x14ac:dyDescent="0.25">
      <c r="A58" s="7"/>
      <c r="B58" s="19" t="s">
        <v>90</v>
      </c>
      <c r="C58" s="10">
        <f>C42+C24+C50+C33+C54</f>
        <v>956</v>
      </c>
      <c r="D58" s="10">
        <f t="shared" ref="D58:Q58" si="9">D42+D24+D50+D33</f>
        <v>0</v>
      </c>
      <c r="E58" s="10">
        <f t="shared" si="9"/>
        <v>0</v>
      </c>
      <c r="F58" s="10">
        <f t="shared" si="9"/>
        <v>0</v>
      </c>
      <c r="G58" s="10">
        <f t="shared" si="9"/>
        <v>0</v>
      </c>
      <c r="H58" s="10">
        <f t="shared" si="9"/>
        <v>0</v>
      </c>
      <c r="I58" s="10">
        <f t="shared" si="9"/>
        <v>0</v>
      </c>
      <c r="J58" s="10">
        <f t="shared" si="9"/>
        <v>0</v>
      </c>
      <c r="K58" s="10">
        <f t="shared" si="9"/>
        <v>0</v>
      </c>
      <c r="L58" s="10">
        <f t="shared" si="9"/>
        <v>0</v>
      </c>
      <c r="M58" s="10">
        <f t="shared" si="9"/>
        <v>0</v>
      </c>
      <c r="N58" s="10">
        <f t="shared" si="9"/>
        <v>0</v>
      </c>
      <c r="O58" s="10">
        <f t="shared" si="9"/>
        <v>0</v>
      </c>
      <c r="P58" s="10">
        <f t="shared" si="9"/>
        <v>0</v>
      </c>
      <c r="Q58" s="10">
        <f t="shared" si="9"/>
        <v>923.2</v>
      </c>
    </row>
    <row r="59" spans="1:17" x14ac:dyDescent="0.25">
      <c r="A59" s="7"/>
      <c r="B59" s="19" t="s">
        <v>91</v>
      </c>
      <c r="C59" s="10">
        <f>C53+C49+C41+C32+C25</f>
        <v>129.30000000000001</v>
      </c>
      <c r="D59" s="10">
        <f t="shared" ref="D59:Q59" si="10">D25+D49+D41+D32+D53</f>
        <v>0</v>
      </c>
      <c r="E59" s="10">
        <f t="shared" si="10"/>
        <v>0</v>
      </c>
      <c r="F59" s="10">
        <f t="shared" si="10"/>
        <v>0</v>
      </c>
      <c r="G59" s="10">
        <f t="shared" si="10"/>
        <v>0</v>
      </c>
      <c r="H59" s="10">
        <f t="shared" si="10"/>
        <v>0</v>
      </c>
      <c r="I59" s="10">
        <f t="shared" si="10"/>
        <v>0</v>
      </c>
      <c r="J59" s="10">
        <f t="shared" si="10"/>
        <v>0</v>
      </c>
      <c r="K59" s="10">
        <f t="shared" si="10"/>
        <v>0</v>
      </c>
      <c r="L59" s="10">
        <f t="shared" si="10"/>
        <v>0</v>
      </c>
      <c r="M59" s="10">
        <f t="shared" si="10"/>
        <v>0</v>
      </c>
      <c r="N59" s="10">
        <f t="shared" si="10"/>
        <v>0</v>
      </c>
      <c r="O59" s="10">
        <f t="shared" si="10"/>
        <v>0</v>
      </c>
      <c r="P59" s="10">
        <f t="shared" si="10"/>
        <v>0</v>
      </c>
      <c r="Q59" s="10">
        <f t="shared" si="10"/>
        <v>129.30000000000001</v>
      </c>
    </row>
    <row r="60" spans="1:17" x14ac:dyDescent="0.25">
      <c r="A60" s="7"/>
      <c r="B60" s="19" t="s">
        <v>99</v>
      </c>
      <c r="C60" s="10">
        <f>C27+C30+C39+C47</f>
        <v>0</v>
      </c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1:17" x14ac:dyDescent="0.25">
      <c r="A61" s="7"/>
      <c r="B61" s="19" t="s">
        <v>100</v>
      </c>
      <c r="C61" s="10">
        <f>C26+C31+C40+C48</f>
        <v>0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1:17" x14ac:dyDescent="0.25">
      <c r="A62" s="7"/>
      <c r="B62" s="19" t="s">
        <v>95</v>
      </c>
      <c r="C62" s="10">
        <f>C23+C29+C38+C46</f>
        <v>0</v>
      </c>
      <c r="D62" s="10">
        <f t="shared" ref="D62:Q62" si="11">D23+D29+D38+D46</f>
        <v>0</v>
      </c>
      <c r="E62" s="10">
        <f t="shared" si="11"/>
        <v>0</v>
      </c>
      <c r="F62" s="10">
        <f t="shared" si="11"/>
        <v>0</v>
      </c>
      <c r="G62" s="10">
        <f t="shared" si="11"/>
        <v>0</v>
      </c>
      <c r="H62" s="10">
        <f t="shared" si="11"/>
        <v>0</v>
      </c>
      <c r="I62" s="10">
        <f t="shared" si="11"/>
        <v>0</v>
      </c>
      <c r="J62" s="10">
        <f t="shared" si="11"/>
        <v>0</v>
      </c>
      <c r="K62" s="10">
        <f t="shared" si="11"/>
        <v>0</v>
      </c>
      <c r="L62" s="10">
        <f t="shared" si="11"/>
        <v>0</v>
      </c>
      <c r="M62" s="10">
        <f t="shared" si="11"/>
        <v>0</v>
      </c>
      <c r="N62" s="10">
        <f t="shared" si="11"/>
        <v>0</v>
      </c>
      <c r="O62" s="10">
        <f t="shared" si="11"/>
        <v>0</v>
      </c>
      <c r="P62" s="10">
        <f t="shared" si="11"/>
        <v>0</v>
      </c>
      <c r="Q62" s="10">
        <f t="shared" si="11"/>
        <v>0</v>
      </c>
    </row>
    <row r="63" spans="1:17" x14ac:dyDescent="0.25">
      <c r="A63" s="7"/>
      <c r="B63" s="19" t="s">
        <v>43</v>
      </c>
      <c r="C63" s="10">
        <f t="shared" ref="C63:Q63" si="12">C20+C34+C37+C45+C55+C56</f>
        <v>0</v>
      </c>
      <c r="D63" s="10">
        <f t="shared" si="12"/>
        <v>0</v>
      </c>
      <c r="E63" s="10">
        <f t="shared" si="12"/>
        <v>0</v>
      </c>
      <c r="F63" s="10">
        <f t="shared" si="12"/>
        <v>0</v>
      </c>
      <c r="G63" s="10">
        <f t="shared" si="12"/>
        <v>0</v>
      </c>
      <c r="H63" s="10">
        <f t="shared" si="12"/>
        <v>0</v>
      </c>
      <c r="I63" s="10">
        <f t="shared" si="12"/>
        <v>0</v>
      </c>
      <c r="J63" s="10">
        <f t="shared" si="12"/>
        <v>0</v>
      </c>
      <c r="K63" s="10">
        <f t="shared" si="12"/>
        <v>0</v>
      </c>
      <c r="L63" s="10">
        <f t="shared" si="12"/>
        <v>0</v>
      </c>
      <c r="M63" s="10">
        <f t="shared" si="12"/>
        <v>0</v>
      </c>
      <c r="N63" s="10">
        <f t="shared" si="12"/>
        <v>0</v>
      </c>
      <c r="O63" s="10">
        <f t="shared" si="12"/>
        <v>0</v>
      </c>
      <c r="P63" s="10">
        <f t="shared" si="12"/>
        <v>0</v>
      </c>
      <c r="Q63" s="10">
        <f t="shared" si="12"/>
        <v>0</v>
      </c>
    </row>
    <row r="64" spans="1:17" ht="24" x14ac:dyDescent="0.25">
      <c r="A64" s="7">
        <v>611025</v>
      </c>
      <c r="B64" s="5" t="s">
        <v>66</v>
      </c>
      <c r="C64" s="10">
        <f t="shared" si="1"/>
        <v>0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24" x14ac:dyDescent="0.25">
      <c r="A65" s="7">
        <v>611292</v>
      </c>
      <c r="B65" s="5" t="s">
        <v>66</v>
      </c>
      <c r="C65" s="10">
        <f t="shared" si="1"/>
        <v>0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ht="24" x14ac:dyDescent="0.25">
      <c r="A66" s="7">
        <v>611291</v>
      </c>
      <c r="B66" s="5" t="s">
        <v>66</v>
      </c>
      <c r="C66" s="10">
        <f t="shared" si="1"/>
        <v>0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ht="0.75" customHeight="1" x14ac:dyDescent="0.25">
      <c r="A67" s="7">
        <v>611272</v>
      </c>
      <c r="B67" s="5" t="s">
        <v>66</v>
      </c>
      <c r="C67" s="10">
        <f t="shared" si="1"/>
        <v>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ht="24.75" customHeight="1" x14ac:dyDescent="0.25">
      <c r="A68" s="7">
        <v>611065</v>
      </c>
      <c r="B68" s="5" t="s">
        <v>66</v>
      </c>
      <c r="C68" s="10">
        <f t="shared" si="1"/>
        <v>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ht="24.75" customHeight="1" x14ac:dyDescent="0.25">
      <c r="A69" s="58">
        <v>611403</v>
      </c>
      <c r="B69" s="5" t="s">
        <v>66</v>
      </c>
      <c r="C69" s="10">
        <f t="shared" si="1"/>
        <v>72.5</v>
      </c>
      <c r="D69" s="7"/>
      <c r="E69" s="7"/>
      <c r="F69" s="7"/>
      <c r="G69" s="7"/>
      <c r="H69" s="7">
        <v>72.5</v>
      </c>
      <c r="I69" s="7"/>
      <c r="J69" s="7"/>
      <c r="K69" s="7"/>
      <c r="L69" s="7"/>
      <c r="M69" s="7"/>
      <c r="N69" s="7"/>
      <c r="O69" s="7"/>
      <c r="P69" s="7"/>
      <c r="Q69" s="7"/>
    </row>
    <row r="70" spans="1:17" ht="16.5" customHeight="1" x14ac:dyDescent="0.25">
      <c r="A70" s="7">
        <v>611025</v>
      </c>
      <c r="B70" s="6" t="s">
        <v>58</v>
      </c>
      <c r="C70" s="10">
        <f t="shared" si="1"/>
        <v>0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20.25" customHeight="1" x14ac:dyDescent="0.25">
      <c r="A71" s="7">
        <v>611292</v>
      </c>
      <c r="B71" s="6" t="s">
        <v>58</v>
      </c>
      <c r="C71" s="10">
        <f t="shared" si="1"/>
        <v>0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ht="21" customHeight="1" x14ac:dyDescent="0.25">
      <c r="A72" s="7">
        <v>611291</v>
      </c>
      <c r="B72" s="6" t="s">
        <v>58</v>
      </c>
      <c r="C72" s="10">
        <f t="shared" si="1"/>
        <v>0</v>
      </c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0.75" customHeight="1" x14ac:dyDescent="0.25">
      <c r="A73" s="7">
        <v>611272</v>
      </c>
      <c r="B73" s="6" t="s">
        <v>58</v>
      </c>
      <c r="C73" s="10">
        <f t="shared" si="1"/>
        <v>0</v>
      </c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ht="19.5" customHeight="1" x14ac:dyDescent="0.25">
      <c r="A74" s="58">
        <v>611403</v>
      </c>
      <c r="B74" s="6" t="s">
        <v>58</v>
      </c>
      <c r="C74" s="10">
        <f t="shared" si="1"/>
        <v>122.2</v>
      </c>
      <c r="D74" s="7"/>
      <c r="E74" s="7"/>
      <c r="F74" s="7"/>
      <c r="G74" s="7"/>
      <c r="H74" s="7">
        <v>122.2</v>
      </c>
      <c r="I74" s="7"/>
      <c r="J74" s="7"/>
      <c r="K74" s="7"/>
      <c r="L74" s="7"/>
      <c r="M74" s="7"/>
      <c r="N74" s="7"/>
      <c r="O74" s="7"/>
      <c r="P74" s="7"/>
      <c r="Q74" s="7"/>
    </row>
    <row r="75" spans="1:17" ht="24.75" customHeight="1" x14ac:dyDescent="0.25">
      <c r="A75" s="7">
        <v>611025</v>
      </c>
      <c r="B75" s="6" t="s">
        <v>60</v>
      </c>
      <c r="C75" s="10">
        <f t="shared" si="1"/>
        <v>0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24.75" customHeight="1" x14ac:dyDescent="0.25">
      <c r="A76" s="7">
        <v>611292</v>
      </c>
      <c r="B76" s="6" t="s">
        <v>60</v>
      </c>
      <c r="C76" s="10">
        <f t="shared" si="1"/>
        <v>0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25.5" customHeight="1" x14ac:dyDescent="0.25">
      <c r="A77" s="7">
        <v>611291</v>
      </c>
      <c r="B77" s="6" t="s">
        <v>60</v>
      </c>
      <c r="C77" s="10">
        <f t="shared" si="1"/>
        <v>0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ht="0.75" customHeight="1" x14ac:dyDescent="0.25">
      <c r="A78" s="7">
        <v>611272</v>
      </c>
      <c r="B78" s="6" t="s">
        <v>60</v>
      </c>
      <c r="C78" s="10">
        <f t="shared" si="1"/>
        <v>0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26.25" customHeight="1" x14ac:dyDescent="0.25">
      <c r="A79" s="58">
        <v>611403</v>
      </c>
      <c r="B79" s="6" t="s">
        <v>60</v>
      </c>
      <c r="C79" s="10">
        <f t="shared" si="1"/>
        <v>114.7</v>
      </c>
      <c r="D79" s="7"/>
      <c r="E79" s="7"/>
      <c r="F79" s="7"/>
      <c r="G79" s="7"/>
      <c r="H79" s="7">
        <v>114.7</v>
      </c>
      <c r="I79" s="7"/>
      <c r="J79" s="7"/>
      <c r="K79" s="7"/>
      <c r="L79" s="7"/>
      <c r="M79" s="7"/>
      <c r="N79" s="7"/>
      <c r="O79" s="7"/>
      <c r="P79" s="7"/>
      <c r="Q79" s="7"/>
    </row>
    <row r="80" spans="1:17" x14ac:dyDescent="0.25">
      <c r="A80" s="7"/>
      <c r="B80" s="19" t="s">
        <v>51</v>
      </c>
      <c r="C80" s="10">
        <f>C64+C70+C75</f>
        <v>0</v>
      </c>
      <c r="D80" s="10">
        <f>D70+D75</f>
        <v>0</v>
      </c>
      <c r="E80" s="10">
        <f t="shared" ref="E80:P80" si="13">E70+E75</f>
        <v>0</v>
      </c>
      <c r="F80" s="10">
        <f t="shared" si="13"/>
        <v>0</v>
      </c>
      <c r="G80" s="10">
        <f t="shared" si="13"/>
        <v>0</v>
      </c>
      <c r="H80" s="10">
        <f t="shared" si="13"/>
        <v>0</v>
      </c>
      <c r="I80" s="10">
        <f t="shared" si="13"/>
        <v>0</v>
      </c>
      <c r="J80" s="10">
        <f t="shared" si="13"/>
        <v>0</v>
      </c>
      <c r="K80" s="10">
        <f t="shared" si="13"/>
        <v>0</v>
      </c>
      <c r="L80" s="10">
        <f t="shared" si="13"/>
        <v>0</v>
      </c>
      <c r="M80" s="10">
        <f t="shared" si="13"/>
        <v>0</v>
      </c>
      <c r="N80" s="10">
        <f t="shared" si="13"/>
        <v>0</v>
      </c>
      <c r="O80" s="10">
        <f t="shared" si="13"/>
        <v>0</v>
      </c>
      <c r="P80" s="10">
        <f t="shared" si="13"/>
        <v>0</v>
      </c>
      <c r="Q80" s="10">
        <f>Q64+Q70+Q75</f>
        <v>0</v>
      </c>
    </row>
    <row r="81" spans="1:17" x14ac:dyDescent="0.25">
      <c r="A81" s="7"/>
      <c r="B81" s="19" t="s">
        <v>90</v>
      </c>
      <c r="C81" s="10">
        <f>C65+C71+C76</f>
        <v>0</v>
      </c>
      <c r="D81" s="10">
        <f t="shared" ref="D81:Q81" si="14">D65+D71+D76</f>
        <v>0</v>
      </c>
      <c r="E81" s="10">
        <f t="shared" si="14"/>
        <v>0</v>
      </c>
      <c r="F81" s="10">
        <f t="shared" si="14"/>
        <v>0</v>
      </c>
      <c r="G81" s="10">
        <f t="shared" si="14"/>
        <v>0</v>
      </c>
      <c r="H81" s="10">
        <f t="shared" si="14"/>
        <v>0</v>
      </c>
      <c r="I81" s="10">
        <f t="shared" si="14"/>
        <v>0</v>
      </c>
      <c r="J81" s="10">
        <f t="shared" si="14"/>
        <v>0</v>
      </c>
      <c r="K81" s="10">
        <f t="shared" si="14"/>
        <v>0</v>
      </c>
      <c r="L81" s="10">
        <f t="shared" si="14"/>
        <v>0</v>
      </c>
      <c r="M81" s="10">
        <f t="shared" si="14"/>
        <v>0</v>
      </c>
      <c r="N81" s="10">
        <f t="shared" si="14"/>
        <v>0</v>
      </c>
      <c r="O81" s="10">
        <f t="shared" si="14"/>
        <v>0</v>
      </c>
      <c r="P81" s="10">
        <f t="shared" si="14"/>
        <v>0</v>
      </c>
      <c r="Q81" s="10">
        <f t="shared" si="14"/>
        <v>0</v>
      </c>
    </row>
    <row r="82" spans="1:17" x14ac:dyDescent="0.25">
      <c r="A82" s="7"/>
      <c r="B82" s="19" t="s">
        <v>91</v>
      </c>
      <c r="C82" s="10">
        <f>C66+C72+C77</f>
        <v>0</v>
      </c>
      <c r="D82" s="10">
        <f t="shared" ref="D82:P82" si="15">D66+D72+D77</f>
        <v>0</v>
      </c>
      <c r="E82" s="10">
        <f t="shared" si="15"/>
        <v>0</v>
      </c>
      <c r="F82" s="10">
        <f t="shared" si="15"/>
        <v>0</v>
      </c>
      <c r="G82" s="10">
        <f t="shared" si="15"/>
        <v>0</v>
      </c>
      <c r="H82" s="10">
        <f t="shared" si="15"/>
        <v>0</v>
      </c>
      <c r="I82" s="10">
        <f t="shared" si="15"/>
        <v>0</v>
      </c>
      <c r="J82" s="10">
        <f t="shared" si="15"/>
        <v>0</v>
      </c>
      <c r="K82" s="10">
        <f t="shared" si="15"/>
        <v>0</v>
      </c>
      <c r="L82" s="10">
        <f t="shared" si="15"/>
        <v>0</v>
      </c>
      <c r="M82" s="10">
        <f t="shared" si="15"/>
        <v>0</v>
      </c>
      <c r="N82" s="10">
        <f t="shared" si="15"/>
        <v>0</v>
      </c>
      <c r="O82" s="10">
        <f t="shared" si="15"/>
        <v>0</v>
      </c>
      <c r="P82" s="10">
        <f t="shared" si="15"/>
        <v>0</v>
      </c>
      <c r="Q82" s="10">
        <f>Q66+Q72+Q77</f>
        <v>0</v>
      </c>
    </row>
    <row r="83" spans="1:17" x14ac:dyDescent="0.25">
      <c r="A83" s="7"/>
      <c r="B83" s="19" t="s">
        <v>102</v>
      </c>
      <c r="C83" s="10">
        <f>C69+C74+C79</f>
        <v>309.39999999999998</v>
      </c>
      <c r="D83" s="10">
        <f t="shared" ref="D83:Q83" si="16">D69+D74+D79</f>
        <v>0</v>
      </c>
      <c r="E83" s="10">
        <f t="shared" si="16"/>
        <v>0</v>
      </c>
      <c r="F83" s="10">
        <f t="shared" si="16"/>
        <v>0</v>
      </c>
      <c r="G83" s="10">
        <f t="shared" si="16"/>
        <v>0</v>
      </c>
      <c r="H83" s="10">
        <f t="shared" si="16"/>
        <v>309.39999999999998</v>
      </c>
      <c r="I83" s="10">
        <f t="shared" si="16"/>
        <v>0</v>
      </c>
      <c r="J83" s="10">
        <f t="shared" si="16"/>
        <v>0</v>
      </c>
      <c r="K83" s="10">
        <f t="shared" si="16"/>
        <v>0</v>
      </c>
      <c r="L83" s="10">
        <f t="shared" si="16"/>
        <v>0</v>
      </c>
      <c r="M83" s="10">
        <f t="shared" si="16"/>
        <v>0</v>
      </c>
      <c r="N83" s="10">
        <f t="shared" si="16"/>
        <v>0</v>
      </c>
      <c r="O83" s="10">
        <f t="shared" si="16"/>
        <v>0</v>
      </c>
      <c r="P83" s="10">
        <f t="shared" si="16"/>
        <v>0</v>
      </c>
      <c r="Q83" s="10">
        <f t="shared" si="16"/>
        <v>0</v>
      </c>
    </row>
    <row r="84" spans="1:17" x14ac:dyDescent="0.25">
      <c r="A84" s="7"/>
      <c r="B84" s="19" t="s">
        <v>93</v>
      </c>
      <c r="C84" s="10">
        <f>C68</f>
        <v>0</v>
      </c>
      <c r="D84" s="10">
        <f t="shared" ref="D84:Q84" si="17">D68</f>
        <v>0</v>
      </c>
      <c r="E84" s="10">
        <f t="shared" si="17"/>
        <v>0</v>
      </c>
      <c r="F84" s="10">
        <f t="shared" si="17"/>
        <v>0</v>
      </c>
      <c r="G84" s="10">
        <f t="shared" si="17"/>
        <v>0</v>
      </c>
      <c r="H84" s="10">
        <f t="shared" si="17"/>
        <v>0</v>
      </c>
      <c r="I84" s="10">
        <f t="shared" si="17"/>
        <v>0</v>
      </c>
      <c r="J84" s="10">
        <f t="shared" si="17"/>
        <v>0</v>
      </c>
      <c r="K84" s="10">
        <f t="shared" si="17"/>
        <v>0</v>
      </c>
      <c r="L84" s="10">
        <f t="shared" si="17"/>
        <v>0</v>
      </c>
      <c r="M84" s="10">
        <f t="shared" si="17"/>
        <v>0</v>
      </c>
      <c r="N84" s="10">
        <f t="shared" si="17"/>
        <v>0</v>
      </c>
      <c r="O84" s="10">
        <f t="shared" si="17"/>
        <v>0</v>
      </c>
      <c r="P84" s="10">
        <f t="shared" si="17"/>
        <v>0</v>
      </c>
      <c r="Q84" s="10">
        <f t="shared" si="17"/>
        <v>0</v>
      </c>
    </row>
    <row r="85" spans="1:17" ht="27" customHeight="1" x14ac:dyDescent="0.25">
      <c r="A85" s="7">
        <v>611070</v>
      </c>
      <c r="B85" s="6" t="s">
        <v>20</v>
      </c>
      <c r="C85" s="10">
        <f t="shared" si="1"/>
        <v>0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1:17" ht="27.75" customHeight="1" x14ac:dyDescent="0.25">
      <c r="A86" s="7">
        <v>611070</v>
      </c>
      <c r="B86" s="6" t="s">
        <v>75</v>
      </c>
      <c r="C86" s="10">
        <f t="shared" si="1"/>
        <v>0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17" ht="34.5" customHeight="1" x14ac:dyDescent="0.25">
      <c r="A87" s="7">
        <v>611070</v>
      </c>
      <c r="B87" s="6" t="s">
        <v>21</v>
      </c>
      <c r="C87" s="10">
        <f t="shared" si="1"/>
        <v>0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1:17" ht="36" x14ac:dyDescent="0.25">
      <c r="A88" s="7">
        <v>611070</v>
      </c>
      <c r="B88" s="6" t="s">
        <v>22</v>
      </c>
      <c r="C88" s="10">
        <f t="shared" si="1"/>
        <v>0</v>
      </c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x14ac:dyDescent="0.25">
      <c r="A89" s="7"/>
      <c r="B89" s="19" t="s">
        <v>36</v>
      </c>
      <c r="C89" s="10">
        <f t="shared" ref="C89:P89" si="18">SUM(C85:C88)</f>
        <v>0</v>
      </c>
      <c r="D89" s="10">
        <f t="shared" si="18"/>
        <v>0</v>
      </c>
      <c r="E89" s="10">
        <f t="shared" si="18"/>
        <v>0</v>
      </c>
      <c r="F89" s="10">
        <f t="shared" si="18"/>
        <v>0</v>
      </c>
      <c r="G89" s="10">
        <f t="shared" si="18"/>
        <v>0</v>
      </c>
      <c r="H89" s="10">
        <f t="shared" si="18"/>
        <v>0</v>
      </c>
      <c r="I89" s="10">
        <f t="shared" si="18"/>
        <v>0</v>
      </c>
      <c r="J89" s="10">
        <f t="shared" si="18"/>
        <v>0</v>
      </c>
      <c r="K89" s="10">
        <f t="shared" si="18"/>
        <v>0</v>
      </c>
      <c r="L89" s="10">
        <f t="shared" si="18"/>
        <v>0</v>
      </c>
      <c r="M89" s="10">
        <f t="shared" si="18"/>
        <v>0</v>
      </c>
      <c r="N89" s="10">
        <f t="shared" si="18"/>
        <v>0</v>
      </c>
      <c r="O89" s="10">
        <f t="shared" si="18"/>
        <v>0</v>
      </c>
      <c r="P89" s="10">
        <f t="shared" si="18"/>
        <v>0</v>
      </c>
      <c r="Q89" s="10">
        <f>SUM(Q85:Q88)</f>
        <v>0</v>
      </c>
    </row>
    <row r="90" spans="1:17" ht="24" x14ac:dyDescent="0.25">
      <c r="A90" s="7">
        <v>611101</v>
      </c>
      <c r="B90" s="6" t="s">
        <v>67</v>
      </c>
      <c r="C90" s="10">
        <f>SUM(D90:P90)</f>
        <v>0</v>
      </c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1:17" ht="16.5" customHeight="1" x14ac:dyDescent="0.25">
      <c r="A91" s="7">
        <v>611101</v>
      </c>
      <c r="B91" s="6" t="s">
        <v>76</v>
      </c>
      <c r="C91" s="10">
        <f t="shared" si="1"/>
        <v>0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1:17" ht="17.25" customHeight="1" x14ac:dyDescent="0.25">
      <c r="A92" s="7">
        <v>611101</v>
      </c>
      <c r="B92" s="6" t="s">
        <v>72</v>
      </c>
      <c r="C92" s="10">
        <f>SUM(D92:P92)</f>
        <v>0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1:17" ht="24" x14ac:dyDescent="0.25">
      <c r="A93" s="7">
        <v>611101</v>
      </c>
      <c r="B93" s="6" t="s">
        <v>63</v>
      </c>
      <c r="C93" s="10">
        <f>SUM(D93:P93)</f>
        <v>0</v>
      </c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1:17" x14ac:dyDescent="0.25">
      <c r="A94" s="7"/>
      <c r="B94" s="19" t="s">
        <v>53</v>
      </c>
      <c r="C94" s="10">
        <f t="shared" ref="C94:Q94" si="19">SUM(C90:C93)</f>
        <v>0</v>
      </c>
      <c r="D94" s="10">
        <f t="shared" si="19"/>
        <v>0</v>
      </c>
      <c r="E94" s="10">
        <f t="shared" si="19"/>
        <v>0</v>
      </c>
      <c r="F94" s="10">
        <f t="shared" si="19"/>
        <v>0</v>
      </c>
      <c r="G94" s="10">
        <f t="shared" si="19"/>
        <v>0</v>
      </c>
      <c r="H94" s="10">
        <f t="shared" si="19"/>
        <v>0</v>
      </c>
      <c r="I94" s="10">
        <f t="shared" si="19"/>
        <v>0</v>
      </c>
      <c r="J94" s="10">
        <f t="shared" si="19"/>
        <v>0</v>
      </c>
      <c r="K94" s="10">
        <f t="shared" si="19"/>
        <v>0</v>
      </c>
      <c r="L94" s="10">
        <f t="shared" si="19"/>
        <v>0</v>
      </c>
      <c r="M94" s="10">
        <f t="shared" si="19"/>
        <v>0</v>
      </c>
      <c r="N94" s="10">
        <f t="shared" si="19"/>
        <v>0</v>
      </c>
      <c r="O94" s="10">
        <f t="shared" si="19"/>
        <v>0</v>
      </c>
      <c r="P94" s="10">
        <f t="shared" si="19"/>
        <v>0</v>
      </c>
      <c r="Q94" s="10">
        <f t="shared" si="19"/>
        <v>0</v>
      </c>
    </row>
    <row r="95" spans="1:17" ht="28.5" customHeight="1" x14ac:dyDescent="0.25">
      <c r="A95" s="7">
        <v>611110</v>
      </c>
      <c r="B95" s="6" t="s">
        <v>32</v>
      </c>
      <c r="C95" s="10">
        <f t="shared" si="1"/>
        <v>0</v>
      </c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1:17" ht="24.75" customHeight="1" x14ac:dyDescent="0.25">
      <c r="A96" s="7">
        <v>611120</v>
      </c>
      <c r="B96" s="6" t="s">
        <v>23</v>
      </c>
      <c r="C96" s="10">
        <f t="shared" si="1"/>
        <v>0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</row>
    <row r="97" spans="1:18" ht="27.75" customHeight="1" x14ac:dyDescent="0.25">
      <c r="A97" s="7">
        <v>611292</v>
      </c>
      <c r="B97" s="6" t="s">
        <v>23</v>
      </c>
      <c r="C97" s="10">
        <f t="shared" si="1"/>
        <v>0</v>
      </c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1:18" ht="36" x14ac:dyDescent="0.25">
      <c r="A98" s="7">
        <v>611120</v>
      </c>
      <c r="B98" s="6" t="s">
        <v>62</v>
      </c>
      <c r="C98" s="10">
        <f t="shared" si="1"/>
        <v>0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</row>
    <row r="99" spans="1:18" x14ac:dyDescent="0.25">
      <c r="A99" s="7"/>
      <c r="B99" s="19" t="s">
        <v>90</v>
      </c>
      <c r="C99" s="10">
        <f>C97</f>
        <v>0</v>
      </c>
      <c r="D99" s="10">
        <f t="shared" ref="D99:Q99" si="20">D97</f>
        <v>0</v>
      </c>
      <c r="E99" s="10">
        <f t="shared" si="20"/>
        <v>0</v>
      </c>
      <c r="F99" s="10">
        <f t="shared" si="20"/>
        <v>0</v>
      </c>
      <c r="G99" s="10">
        <f t="shared" si="20"/>
        <v>0</v>
      </c>
      <c r="H99" s="10">
        <f t="shared" si="20"/>
        <v>0</v>
      </c>
      <c r="I99" s="10">
        <f t="shared" si="20"/>
        <v>0</v>
      </c>
      <c r="J99" s="10">
        <f t="shared" si="20"/>
        <v>0</v>
      </c>
      <c r="K99" s="10">
        <f t="shared" si="20"/>
        <v>0</v>
      </c>
      <c r="L99" s="10">
        <f t="shared" si="20"/>
        <v>0</v>
      </c>
      <c r="M99" s="10">
        <f t="shared" si="20"/>
        <v>0</v>
      </c>
      <c r="N99" s="10">
        <f t="shared" si="20"/>
        <v>0</v>
      </c>
      <c r="O99" s="10">
        <f t="shared" si="20"/>
        <v>0</v>
      </c>
      <c r="P99" s="10">
        <f t="shared" si="20"/>
        <v>0</v>
      </c>
      <c r="Q99" s="10">
        <f t="shared" si="20"/>
        <v>0</v>
      </c>
    </row>
    <row r="100" spans="1:18" x14ac:dyDescent="0.25">
      <c r="A100" s="7"/>
      <c r="B100" s="19" t="s">
        <v>35</v>
      </c>
      <c r="C100" s="10">
        <f t="shared" ref="C100:Q100" si="21">C96+C98</f>
        <v>0</v>
      </c>
      <c r="D100" s="10">
        <f t="shared" si="21"/>
        <v>0</v>
      </c>
      <c r="E100" s="10">
        <f t="shared" si="21"/>
        <v>0</v>
      </c>
      <c r="F100" s="10">
        <f t="shared" si="21"/>
        <v>0</v>
      </c>
      <c r="G100" s="10">
        <f t="shared" si="21"/>
        <v>0</v>
      </c>
      <c r="H100" s="10">
        <f t="shared" si="21"/>
        <v>0</v>
      </c>
      <c r="I100" s="10">
        <f t="shared" si="21"/>
        <v>0</v>
      </c>
      <c r="J100" s="10">
        <f t="shared" si="21"/>
        <v>0</v>
      </c>
      <c r="K100" s="10">
        <f t="shared" si="21"/>
        <v>0</v>
      </c>
      <c r="L100" s="10">
        <f t="shared" si="21"/>
        <v>0</v>
      </c>
      <c r="M100" s="10">
        <f t="shared" si="21"/>
        <v>0</v>
      </c>
      <c r="N100" s="10">
        <f t="shared" si="21"/>
        <v>0</v>
      </c>
      <c r="O100" s="10">
        <f t="shared" si="21"/>
        <v>0</v>
      </c>
      <c r="P100" s="10">
        <f t="shared" si="21"/>
        <v>0</v>
      </c>
      <c r="Q100" s="10">
        <f t="shared" si="21"/>
        <v>0</v>
      </c>
    </row>
    <row r="101" spans="1:18" ht="46.5" customHeight="1" x14ac:dyDescent="0.25">
      <c r="A101" s="7">
        <v>611141</v>
      </c>
      <c r="B101" s="6" t="s">
        <v>69</v>
      </c>
      <c r="C101" s="10">
        <f t="shared" si="1"/>
        <v>0</v>
      </c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</row>
    <row r="102" spans="1:18" x14ac:dyDescent="0.25">
      <c r="A102" s="7">
        <v>611141</v>
      </c>
      <c r="B102" s="6" t="s">
        <v>37</v>
      </c>
      <c r="C102" s="10">
        <f t="shared" si="1"/>
        <v>1252.2</v>
      </c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>
        <v>1252.2</v>
      </c>
    </row>
    <row r="103" spans="1:18" x14ac:dyDescent="0.25">
      <c r="A103" s="7"/>
      <c r="B103" s="51" t="s">
        <v>96</v>
      </c>
      <c r="C103" s="10">
        <f>C19+C59+C82</f>
        <v>129.30000000000001</v>
      </c>
      <c r="D103" s="10">
        <f t="shared" ref="D103:Q103" si="22">D19+D59+D82</f>
        <v>0</v>
      </c>
      <c r="E103" s="10">
        <f t="shared" si="22"/>
        <v>0</v>
      </c>
      <c r="F103" s="10">
        <f t="shared" si="22"/>
        <v>0</v>
      </c>
      <c r="G103" s="10">
        <f t="shared" si="22"/>
        <v>0</v>
      </c>
      <c r="H103" s="10">
        <f t="shared" si="22"/>
        <v>0</v>
      </c>
      <c r="I103" s="10">
        <f t="shared" si="22"/>
        <v>0</v>
      </c>
      <c r="J103" s="10">
        <f t="shared" si="22"/>
        <v>0</v>
      </c>
      <c r="K103" s="10">
        <f t="shared" si="22"/>
        <v>0</v>
      </c>
      <c r="L103" s="10">
        <f t="shared" si="22"/>
        <v>0</v>
      </c>
      <c r="M103" s="10">
        <f t="shared" si="22"/>
        <v>0</v>
      </c>
      <c r="N103" s="10">
        <f t="shared" si="22"/>
        <v>0</v>
      </c>
      <c r="O103" s="10">
        <f t="shared" si="22"/>
        <v>0</v>
      </c>
      <c r="P103" s="10">
        <f t="shared" si="22"/>
        <v>0</v>
      </c>
      <c r="Q103" s="10">
        <f t="shared" si="22"/>
        <v>129.30000000000001</v>
      </c>
      <c r="R103" s="32">
        <v>325.2</v>
      </c>
    </row>
    <row r="104" spans="1:18" x14ac:dyDescent="0.25">
      <c r="A104" s="7"/>
      <c r="B104" s="51" t="s">
        <v>97</v>
      </c>
      <c r="C104" s="10">
        <f>C18+C58+C81+C99+C102</f>
        <v>2208.1999999999998</v>
      </c>
      <c r="D104" s="10">
        <f t="shared" ref="D104:Q104" si="23">D18+D58+D81+D99</f>
        <v>0</v>
      </c>
      <c r="E104" s="10">
        <f t="shared" si="23"/>
        <v>0</v>
      </c>
      <c r="F104" s="10">
        <f t="shared" si="23"/>
        <v>0</v>
      </c>
      <c r="G104" s="10">
        <f t="shared" si="23"/>
        <v>0</v>
      </c>
      <c r="H104" s="10">
        <f t="shared" si="23"/>
        <v>0</v>
      </c>
      <c r="I104" s="10">
        <f t="shared" si="23"/>
        <v>0</v>
      </c>
      <c r="J104" s="10">
        <f t="shared" si="23"/>
        <v>0</v>
      </c>
      <c r="K104" s="10">
        <f t="shared" si="23"/>
        <v>0</v>
      </c>
      <c r="L104" s="10">
        <f t="shared" si="23"/>
        <v>0</v>
      </c>
      <c r="M104" s="10">
        <f t="shared" si="23"/>
        <v>0</v>
      </c>
      <c r="N104" s="10">
        <f t="shared" si="23"/>
        <v>0</v>
      </c>
      <c r="O104" s="10">
        <f t="shared" si="23"/>
        <v>0</v>
      </c>
      <c r="P104" s="10">
        <f t="shared" si="23"/>
        <v>0</v>
      </c>
      <c r="Q104" s="10">
        <f t="shared" si="23"/>
        <v>923.2</v>
      </c>
      <c r="R104" s="32">
        <v>863.9</v>
      </c>
    </row>
    <row r="105" spans="1:18" x14ac:dyDescent="0.25">
      <c r="A105" s="7"/>
      <c r="B105" s="51" t="s">
        <v>118</v>
      </c>
      <c r="C105" s="10">
        <f>C83+C57+C17</f>
        <v>1078.5</v>
      </c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32"/>
    </row>
    <row r="106" spans="1:18" x14ac:dyDescent="0.25">
      <c r="A106" s="7"/>
      <c r="B106" s="19" t="s">
        <v>84</v>
      </c>
      <c r="C106" s="10">
        <f>C7+C15+C21+C35+C43+C51+C67+C73+C78</f>
        <v>0</v>
      </c>
      <c r="D106" s="7"/>
      <c r="E106" s="7"/>
      <c r="F106" s="7">
        <f>F7+F15+F21+F35+F43+F51+F67+F73+F78</f>
        <v>0</v>
      </c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8" x14ac:dyDescent="0.25">
      <c r="A107" s="39">
        <v>611142</v>
      </c>
      <c r="B107" s="6" t="s">
        <v>38</v>
      </c>
      <c r="C107" s="10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18" x14ac:dyDescent="0.25">
      <c r="A108" s="7"/>
      <c r="B108" s="34" t="s">
        <v>1</v>
      </c>
      <c r="C108" s="10">
        <f>C16+C17+C18+C19+C57+C58+C59+C60+C61+C62+C63+C80+C81+C82+C83+C84+C89+C94+C95+C99+C100+C101+C102+C103+C104+C10+C107+C106</f>
        <v>5833.7</v>
      </c>
      <c r="D108" s="10">
        <f t="shared" ref="D108:Q108" si="24">D16+D18+D19+D58+D59+D62+D63+D80+D81+D82+D84+D89+D94+D95+D99+D100+D101+D102+D103+D104+D107+D106</f>
        <v>0</v>
      </c>
      <c r="E108" s="10">
        <f t="shared" si="24"/>
        <v>0</v>
      </c>
      <c r="F108" s="10">
        <f t="shared" si="24"/>
        <v>0</v>
      </c>
      <c r="G108" s="10">
        <f t="shared" si="24"/>
        <v>0</v>
      </c>
      <c r="H108" s="10">
        <f t="shared" si="24"/>
        <v>0</v>
      </c>
      <c r="I108" s="10">
        <f t="shared" si="24"/>
        <v>0</v>
      </c>
      <c r="J108" s="10">
        <f t="shared" si="24"/>
        <v>0</v>
      </c>
      <c r="K108" s="10">
        <f t="shared" si="24"/>
        <v>0</v>
      </c>
      <c r="L108" s="10">
        <f t="shared" si="24"/>
        <v>0</v>
      </c>
      <c r="M108" s="10">
        <f t="shared" si="24"/>
        <v>0</v>
      </c>
      <c r="N108" s="10">
        <f t="shared" si="24"/>
        <v>0</v>
      </c>
      <c r="O108" s="10">
        <f t="shared" si="24"/>
        <v>0</v>
      </c>
      <c r="P108" s="10">
        <f t="shared" si="24"/>
        <v>0</v>
      </c>
      <c r="Q108" s="10">
        <f t="shared" si="24"/>
        <v>3357.2</v>
      </c>
    </row>
    <row r="109" spans="1:18" x14ac:dyDescent="0.25">
      <c r="B109" s="44"/>
      <c r="C109" s="45"/>
    </row>
    <row r="110" spans="1:18" x14ac:dyDescent="0.25">
      <c r="C110" s="38"/>
      <c r="D110" s="38"/>
      <c r="E110" s="38"/>
      <c r="F110" s="38"/>
    </row>
  </sheetData>
  <mergeCells count="5">
    <mergeCell ref="A2:A4"/>
    <mergeCell ref="B2:B4"/>
    <mergeCell ref="C2:Q2"/>
    <mergeCell ref="C3:C4"/>
    <mergeCell ref="D3:Q3"/>
  </mergeCells>
  <pageMargins left="0.31496062992125984" right="0.27559055118110237" top="0.35433070866141736" bottom="0.31496062992125984" header="0.35433070866141736" footer="0.31496062992125984"/>
  <pageSetup paperSize="9" scale="7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1</vt:lpstr>
      <vt:lpstr>2.1</vt:lpstr>
      <vt:lpstr>2.2</vt:lpstr>
      <vt:lpstr>2.3</vt:lpstr>
      <vt:lpstr>2.4</vt:lpstr>
      <vt:lpstr>2.5</vt:lpstr>
      <vt:lpstr>'1'!Область_печати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2025-08-12T09:31:33Z</cp:lastPrinted>
  <dcterms:created xsi:type="dcterms:W3CDTF">2015-10-28T13:40:18Z</dcterms:created>
  <dcterms:modified xsi:type="dcterms:W3CDTF">2025-08-12T09:44:45Z</dcterms:modified>
</cp:coreProperties>
</file>